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вгений\Documents\1 6 Квалификация\0 2021 год подготовка\"/>
    </mc:Choice>
  </mc:AlternateContent>
  <bookViews>
    <workbookView xWindow="0" yWindow="0" windowWidth="22812" windowHeight="879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8" i="1"/>
  <c r="N7" i="1"/>
  <c r="P7" i="1" s="1"/>
  <c r="L5" i="1"/>
  <c r="M5" i="1" s="1"/>
  <c r="D5" i="1"/>
  <c r="L4" i="1"/>
  <c r="M4" i="1" s="1"/>
  <c r="P4" i="1" s="1"/>
  <c r="R4" i="1" s="1"/>
  <c r="I4" i="1"/>
  <c r="Q4" i="1" s="1"/>
  <c r="G4" i="1"/>
  <c r="F4" i="1"/>
  <c r="D4" i="1"/>
  <c r="I8" i="1" s="1"/>
  <c r="Q8" i="1" s="1"/>
  <c r="N3" i="1"/>
  <c r="L3" i="1"/>
  <c r="M3" i="1" s="1"/>
  <c r="P3" i="1" s="1"/>
  <c r="R3" i="1" s="1"/>
  <c r="G3" i="1"/>
  <c r="I3" i="1" s="1"/>
  <c r="F3" i="1"/>
  <c r="P5" i="1" l="1"/>
  <c r="R5" i="1" s="1"/>
  <c r="E5" i="1"/>
  <c r="F5" i="1" s="1"/>
  <c r="G5" i="1" s="1"/>
  <c r="Q3" i="1"/>
  <c r="S3" i="1" s="1"/>
  <c r="S4" i="1"/>
  <c r="I7" i="1"/>
  <c r="Q7" i="1" s="1"/>
  <c r="I9" i="1" l="1"/>
  <c r="Q9" i="1" s="1"/>
  <c r="Q10" i="1" s="1"/>
  <c r="I5" i="1"/>
  <c r="Q5" i="1" l="1"/>
  <c r="S5" i="1"/>
</calcChain>
</file>

<file path=xl/sharedStrings.xml><?xml version="1.0" encoding="utf-8"?>
<sst xmlns="http://schemas.openxmlformats.org/spreadsheetml/2006/main" count="23" uniqueCount="23">
  <si>
    <t>5.2.1.90. 4 балла.
По состоянию на дату 01.01.2018 известно следующее: линия по производству пряников состоит из тестомесильного блока, формовочно-выпечной машины и упаковочной части. Тестомесильный блок был куплен 3 года назад за 200 тыс. руб. с НДС с износом 60%, эффективный возраст был 5 лет, сразу был проведён ремонт, который сократил эффективный возраст на 2 года. Формовочно-выпечная машина куплена 2 года назад новой, поставлена на баланс по балансовой стоимости 200 тыс.руб., срок службы 12 лет, но из-за некачественного сырья износ машины в 1,5 раза выше обычного. Текущая рыночная стоимость упаковочной линии - 300 тыс. руб. с НДС, эффективный возраст 4 года, остаточный - 7 лет. Ежегодный прирост цен 10%. Износ начисляется линейно, функциональное и внешнее устаревание не выявлено. Рассчитать износ линии (с НДС) на 01.01.2017.</t>
  </si>
  <si>
    <t>блок</t>
  </si>
  <si>
    <t>когда назад</t>
  </si>
  <si>
    <t>цена</t>
  </si>
  <si>
    <t>ЦЕНА С НДС</t>
  </si>
  <si>
    <t>износ на дату покупки</t>
  </si>
  <si>
    <t>осэж на дату покупки</t>
  </si>
  <si>
    <t>цена новой на дату покупки</t>
  </si>
  <si>
    <t>рост цен</t>
  </si>
  <si>
    <t>пвс</t>
  </si>
  <si>
    <t>эфф возр на дату покупки</t>
  </si>
  <si>
    <t>РЕМ</t>
  </si>
  <si>
    <t>эфф возр после рем</t>
  </si>
  <si>
    <t>эфф возр на дату оценки</t>
  </si>
  <si>
    <t>норм</t>
  </si>
  <si>
    <t>КОЭФ ИЗНОСА</t>
  </si>
  <si>
    <t>износ, %</t>
  </si>
  <si>
    <t>ИЗНОС, руб.</t>
  </si>
  <si>
    <t>остаточная стоимость, %</t>
  </si>
  <si>
    <t>РС</t>
  </si>
  <si>
    <t>НА 2017</t>
  </si>
  <si>
    <t>РОСТ ЦЕН ЗА 2 ГОДА (БС)</t>
  </si>
  <si>
    <t>ПС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</si>
</sst>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4" fontId="0" fillId="0" borderId="1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9" fontId="0" fillId="0" borderId="7" xfId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4" fontId="0" fillId="0" borderId="8" xfId="0" applyNumberFormat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F14" sqref="F14"/>
    </sheetView>
  </sheetViews>
  <sheetFormatPr defaultRowHeight="14.4" x14ac:dyDescent="0.55000000000000004"/>
  <sheetData>
    <row r="1" spans="1:19" ht="91.5" customHeight="1" thickBot="1" x14ac:dyDescent="0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57.6" x14ac:dyDescent="0.5500000000000000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6" t="s">
        <v>19</v>
      </c>
    </row>
    <row r="3" spans="1:19" x14ac:dyDescent="0.55000000000000004">
      <c r="A3" s="7">
        <v>1</v>
      </c>
      <c r="B3" s="8">
        <v>3</v>
      </c>
      <c r="C3" s="8">
        <v>200000</v>
      </c>
      <c r="D3" s="8">
        <v>200000</v>
      </c>
      <c r="E3" s="9">
        <v>0.6</v>
      </c>
      <c r="F3" s="9">
        <f>1-E3</f>
        <v>0.4</v>
      </c>
      <c r="G3" s="8">
        <f>D3/F3</f>
        <v>500000</v>
      </c>
      <c r="H3" s="9">
        <v>0.1</v>
      </c>
      <c r="I3" s="8">
        <f>FV(H3,B3,,-G3)</f>
        <v>665500.00000000023</v>
      </c>
      <c r="J3" s="8">
        <v>5</v>
      </c>
      <c r="K3" s="8">
        <v>2</v>
      </c>
      <c r="L3" s="8">
        <f>J3-K3</f>
        <v>3</v>
      </c>
      <c r="M3" s="8">
        <f>L3+B3</f>
        <v>6</v>
      </c>
      <c r="N3" s="10">
        <f>J3/E3</f>
        <v>8.3333333333333339</v>
      </c>
      <c r="O3" s="8">
        <v>1</v>
      </c>
      <c r="P3" s="9">
        <f>M3/N3*O3</f>
        <v>0.72</v>
      </c>
      <c r="Q3" s="8">
        <f>I3*P3</f>
        <v>479160.00000000017</v>
      </c>
      <c r="R3" s="9">
        <f>1-P3</f>
        <v>0.28000000000000003</v>
      </c>
      <c r="S3" s="11">
        <f>I3-Q3</f>
        <v>186340.00000000006</v>
      </c>
    </row>
    <row r="4" spans="1:19" x14ac:dyDescent="0.55000000000000004">
      <c r="A4" s="7">
        <v>2</v>
      </c>
      <c r="B4" s="8">
        <v>2</v>
      </c>
      <c r="C4" s="8">
        <v>200000</v>
      </c>
      <c r="D4" s="8">
        <f>C4*1.18</f>
        <v>236000</v>
      </c>
      <c r="E4" s="9">
        <v>0</v>
      </c>
      <c r="F4" s="9">
        <f t="shared" ref="F4:F5" si="0">1-E4</f>
        <v>1</v>
      </c>
      <c r="G4" s="8">
        <f t="shared" ref="G4:G5" si="1">D4/F4</f>
        <v>236000</v>
      </c>
      <c r="H4" s="9">
        <v>0.1</v>
      </c>
      <c r="I4" s="8">
        <f t="shared" ref="I4:I5" si="2">FV(H4,B4,,-G4)</f>
        <v>285560.00000000006</v>
      </c>
      <c r="J4" s="8">
        <v>0</v>
      </c>
      <c r="K4" s="8">
        <v>0</v>
      </c>
      <c r="L4" s="8">
        <f t="shared" ref="L4:L5" si="3">J4-K4</f>
        <v>0</v>
      </c>
      <c r="M4" s="8">
        <f>L4+B4</f>
        <v>2</v>
      </c>
      <c r="N4" s="8">
        <v>12</v>
      </c>
      <c r="O4" s="12">
        <v>1.5</v>
      </c>
      <c r="P4" s="9">
        <f t="shared" ref="P4:P5" si="4">M4/N4*O4</f>
        <v>0.25</v>
      </c>
      <c r="Q4" s="8">
        <f t="shared" ref="Q4:Q5" si="5">I4*P4</f>
        <v>71390.000000000015</v>
      </c>
      <c r="R4" s="9">
        <f t="shared" ref="R4:R5" si="6">1-P4</f>
        <v>0.75</v>
      </c>
      <c r="S4" s="11">
        <f t="shared" ref="S4:S5" si="7">I4-Q4</f>
        <v>214170.00000000006</v>
      </c>
    </row>
    <row r="5" spans="1:19" ht="14.7" thickBot="1" x14ac:dyDescent="0.6">
      <c r="A5" s="13">
        <v>3</v>
      </c>
      <c r="B5" s="14">
        <v>0</v>
      </c>
      <c r="C5" s="14">
        <v>300000</v>
      </c>
      <c r="D5" s="14">
        <f>C5</f>
        <v>300000</v>
      </c>
      <c r="E5" s="15">
        <f>M5/N5</f>
        <v>0.36363636363636365</v>
      </c>
      <c r="F5" s="15">
        <f t="shared" si="0"/>
        <v>0.63636363636363635</v>
      </c>
      <c r="G5" s="14">
        <f t="shared" si="1"/>
        <v>471428.57142857142</v>
      </c>
      <c r="H5" s="15">
        <v>0.1</v>
      </c>
      <c r="I5" s="14">
        <f t="shared" si="2"/>
        <v>471428.57142857142</v>
      </c>
      <c r="J5" s="14">
        <v>4</v>
      </c>
      <c r="K5" s="14">
        <v>0</v>
      </c>
      <c r="L5" s="14">
        <f t="shared" si="3"/>
        <v>4</v>
      </c>
      <c r="M5" s="14">
        <f>L5+B5</f>
        <v>4</v>
      </c>
      <c r="N5" s="14">
        <v>11</v>
      </c>
      <c r="O5" s="14">
        <v>1</v>
      </c>
      <c r="P5" s="15">
        <f t="shared" si="4"/>
        <v>0.36363636363636365</v>
      </c>
      <c r="Q5" s="14">
        <f t="shared" si="5"/>
        <v>171428.57142857142</v>
      </c>
      <c r="R5" s="15">
        <f t="shared" si="6"/>
        <v>0.63636363636363635</v>
      </c>
      <c r="S5" s="16">
        <f t="shared" si="7"/>
        <v>300000</v>
      </c>
    </row>
    <row r="6" spans="1:19" x14ac:dyDescent="0.55000000000000004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 t="s">
        <v>20</v>
      </c>
      <c r="N6" s="18"/>
      <c r="O6" s="18"/>
      <c r="P6" s="18"/>
      <c r="Q6" s="18"/>
      <c r="R6" s="18"/>
      <c r="S6" s="19"/>
    </row>
    <row r="7" spans="1:19" x14ac:dyDescent="0.55000000000000004">
      <c r="A7" s="20"/>
      <c r="B7" s="21"/>
      <c r="C7" s="21"/>
      <c r="D7" s="21"/>
      <c r="E7" s="22" t="s">
        <v>21</v>
      </c>
      <c r="F7" s="22"/>
      <c r="G7" s="22"/>
      <c r="H7" s="22"/>
      <c r="I7" s="8">
        <f>FV(H3,2,,-G3)</f>
        <v>605000.00000000012</v>
      </c>
      <c r="J7" s="21"/>
      <c r="K7" s="21"/>
      <c r="L7" s="21"/>
      <c r="M7" s="21">
        <v>5</v>
      </c>
      <c r="N7" s="21">
        <f>N3</f>
        <v>8.3333333333333339</v>
      </c>
      <c r="O7" s="21">
        <v>1</v>
      </c>
      <c r="P7" s="21">
        <f>M7/N7*O7</f>
        <v>0.6</v>
      </c>
      <c r="Q7" s="8">
        <f>I7*P7</f>
        <v>363000.00000000006</v>
      </c>
      <c r="R7" s="21"/>
      <c r="S7" s="23"/>
    </row>
    <row r="8" spans="1:19" x14ac:dyDescent="0.55000000000000004">
      <c r="A8" s="20"/>
      <c r="B8" s="21"/>
      <c r="C8" s="21"/>
      <c r="D8" s="21"/>
      <c r="E8" s="22"/>
      <c r="F8" s="22"/>
      <c r="G8" s="22"/>
      <c r="H8" s="22"/>
      <c r="I8" s="8">
        <f>FV(H4,1,,-D4)</f>
        <v>259600.00000000003</v>
      </c>
      <c r="J8" s="21"/>
      <c r="K8" s="21"/>
      <c r="L8" s="21"/>
      <c r="M8" s="21">
        <v>1</v>
      </c>
      <c r="N8" s="21">
        <v>12</v>
      </c>
      <c r="O8" s="21">
        <v>1.5</v>
      </c>
      <c r="P8" s="21">
        <f t="shared" ref="P8:P9" si="8">M8/N8*O8</f>
        <v>0.125</v>
      </c>
      <c r="Q8" s="8">
        <f t="shared" ref="Q8:Q9" si="9">I8*P8</f>
        <v>32450.000000000004</v>
      </c>
      <c r="R8" s="21"/>
      <c r="S8" s="23"/>
    </row>
    <row r="9" spans="1:19" x14ac:dyDescent="0.55000000000000004">
      <c r="A9" s="20"/>
      <c r="B9" s="21"/>
      <c r="C9" s="21"/>
      <c r="D9" s="21"/>
      <c r="E9" s="24" t="s">
        <v>22</v>
      </c>
      <c r="F9" s="24"/>
      <c r="G9" s="24"/>
      <c r="H9" s="24"/>
      <c r="I9" s="8">
        <f>PV(H5,1,,-G5)</f>
        <v>428571.42857142852</v>
      </c>
      <c r="J9" s="21"/>
      <c r="K9" s="21"/>
      <c r="L9" s="21"/>
      <c r="M9" s="21">
        <v>3</v>
      </c>
      <c r="N9" s="21">
        <v>11</v>
      </c>
      <c r="O9" s="21">
        <v>1</v>
      </c>
      <c r="P9" s="21">
        <f t="shared" si="8"/>
        <v>0.27272727272727271</v>
      </c>
      <c r="Q9" s="8">
        <f t="shared" si="9"/>
        <v>116883.11688311686</v>
      </c>
      <c r="R9" s="21"/>
      <c r="S9" s="23"/>
    </row>
    <row r="10" spans="1:19" ht="14.7" thickBot="1" x14ac:dyDescent="0.6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>
        <f>SUM(Q7:Q9)</f>
        <v>512333.11688311689</v>
      </c>
      <c r="R10" s="26"/>
      <c r="S10" s="28"/>
    </row>
  </sheetData>
  <mergeCells count="3">
    <mergeCell ref="A1:S1"/>
    <mergeCell ref="E7:H8"/>
    <mergeCell ref="E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2021-04-24T13:18:56Z</dcterms:created>
  <dcterms:modified xsi:type="dcterms:W3CDTF">2021-04-24T13:19:50Z</dcterms:modified>
</cp:coreProperties>
</file>