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rinakomar/Documents/ЗАКАЗЧИКИ/2021/экзамен/"/>
    </mc:Choice>
  </mc:AlternateContent>
  <xr:revisionPtr revIDLastSave="0" documentId="13_ncr:1_{33DBA374-DB3E-884C-BE32-F7AEE6250DB2}" xr6:coauthVersionLast="47" xr6:coauthVersionMax="47" xr10:uidLastSave="{00000000-0000-0000-0000-000000000000}"/>
  <bookViews>
    <workbookView xWindow="880" yWindow="1460" windowWidth="24640" windowHeight="13260" xr2:uid="{6698083F-87DA-E443-A234-B18AB041C799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G18" i="1"/>
  <c r="G20" i="1"/>
  <c r="F18" i="1"/>
  <c r="C17" i="1"/>
  <c r="G22" i="1"/>
  <c r="F22" i="1"/>
  <c r="E22" i="1"/>
  <c r="D22" i="1"/>
  <c r="C22" i="1"/>
  <c r="E23" i="1" s="1"/>
  <c r="E24" i="1" s="1"/>
  <c r="E20" i="1"/>
  <c r="D20" i="1"/>
  <c r="C20" i="1"/>
  <c r="F20" i="1" l="1"/>
  <c r="F23" i="1"/>
  <c r="G23" i="1" s="1"/>
  <c r="G24" i="1" s="1"/>
  <c r="C23" i="1"/>
  <c r="C24" i="1" s="1"/>
  <c r="D23" i="1"/>
  <c r="D24" i="1" s="1"/>
  <c r="F24" i="1" l="1"/>
  <c r="C26" i="1" s="1"/>
</calcChain>
</file>

<file path=xl/sharedStrings.xml><?xml version="1.0" encoding="utf-8"?>
<sst xmlns="http://schemas.openxmlformats.org/spreadsheetml/2006/main" count="14" uniqueCount="14">
  <si>
    <t>Наименование показателя</t>
  </si>
  <si>
    <t>Инвестиционная фаза</t>
  </si>
  <si>
    <t>Операционная фаза</t>
  </si>
  <si>
    <t>Период</t>
  </si>
  <si>
    <t>Затраты на строительство</t>
  </si>
  <si>
    <t>ЧОД</t>
  </si>
  <si>
    <t>Ставка капитализации</t>
  </si>
  <si>
    <t>ДП</t>
  </si>
  <si>
    <t>Ставка дисконтирования</t>
  </si>
  <si>
    <t>Коэф-т дисконтирования для периода</t>
  </si>
  <si>
    <t>Итоговый коэф-т дисконтирования</t>
  </si>
  <si>
    <t>ЧДД</t>
  </si>
  <si>
    <t>Суммарный ЧДД = РС ЗУ</t>
  </si>
  <si>
    <t>РС ЗУ (с учетом округления), млн.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</si>
</sst>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??_-;_-@_-"/>
    <numFmt numFmtId="165" formatCode="0.000000000"/>
    <numFmt numFmtId="166" formatCode="0.0000000"/>
  </numFmts>
  <fonts count="4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0" fillId="0" borderId="1" xfId="0" applyBorder="1"/>
    <xf numFmtId="9" fontId="0" fillId="0" borderId="1" xfId="1" applyFont="1" applyBorder="1"/>
    <xf numFmtId="164" fontId="2" fillId="0" borderId="1" xfId="0" applyNumberFormat="1" applyFont="1" applyBorder="1"/>
    <xf numFmtId="9" fontId="0" fillId="0" borderId="1" xfId="0" applyNumberFormat="1" applyBorder="1"/>
    <xf numFmtId="165" fontId="3" fillId="0" borderId="1" xfId="0" applyNumberFormat="1" applyFont="1" applyBorder="1"/>
    <xf numFmtId="0" fontId="3" fillId="0" borderId="1" xfId="0" applyFont="1" applyBorder="1"/>
    <xf numFmtId="166" fontId="3" fillId="0" borderId="1" xfId="0" applyNumberFormat="1" applyFont="1" applyBorder="1"/>
    <xf numFmtId="165" fontId="0" fillId="0" borderId="1" xfId="0" applyNumberFormat="1" applyBorder="1"/>
    <xf numFmtId="164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406400</xdr:colOff>
      <xdr:row>12</xdr:row>
      <xdr:rowOff>76200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E43B2EB-881C-8941-85D7-40FABE2B7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0" y="203200"/>
          <a:ext cx="13017500" cy="2311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BAEBE-CDD4-BA44-9450-5B048FF060C1}">
  <dimension ref="B15:G26"/>
  <sheetViews>
    <sheetView tabSelected="1" topLeftCell="A4" workbookViewId="0">
      <selection activeCell="J23" sqref="J23"/>
    </sheetView>
  </sheetViews>
  <sheetFormatPr baseColWidth="10" defaultRowHeight="16" x14ac:dyDescent="0.2"/>
  <cols>
    <col min="2" max="2" width="43.83203125" customWidth="1"/>
    <col min="3" max="7" width="13.5" customWidth="1"/>
  </cols>
  <sheetData>
    <row r="15" spans="2:7" x14ac:dyDescent="0.2">
      <c r="B15" s="1" t="s">
        <v>0</v>
      </c>
      <c r="C15" s="2" t="s">
        <v>1</v>
      </c>
      <c r="D15" s="2"/>
      <c r="E15" s="2"/>
      <c r="F15" s="2" t="s">
        <v>2</v>
      </c>
      <c r="G15" s="2"/>
    </row>
    <row r="16" spans="2:7" x14ac:dyDescent="0.2">
      <c r="B16" s="3" t="s">
        <v>3</v>
      </c>
      <c r="C16" s="1">
        <v>0</v>
      </c>
      <c r="D16" s="1">
        <v>1</v>
      </c>
      <c r="E16" s="1">
        <v>2</v>
      </c>
      <c r="F16" s="1">
        <v>1</v>
      </c>
      <c r="G16" s="1">
        <v>2</v>
      </c>
    </row>
    <row r="17" spans="2:7" x14ac:dyDescent="0.2">
      <c r="B17" s="4" t="s">
        <v>4</v>
      </c>
      <c r="C17" s="5">
        <f>-50000000</f>
        <v>-50000000</v>
      </c>
      <c r="D17" s="6">
        <v>0</v>
      </c>
      <c r="E17" s="5">
        <v>-50000000</v>
      </c>
      <c r="F17" s="5"/>
      <c r="G17" s="6"/>
    </row>
    <row r="18" spans="2:7" x14ac:dyDescent="0.2">
      <c r="B18" s="4" t="s">
        <v>5</v>
      </c>
      <c r="C18" s="6"/>
      <c r="D18" s="6"/>
      <c r="E18" s="6"/>
      <c r="F18" s="5">
        <f>25000*4000*0.7</f>
        <v>70000000</v>
      </c>
      <c r="G18" s="5">
        <f>25000*4000*0.85</f>
        <v>85000000</v>
      </c>
    </row>
    <row r="19" spans="2:7" x14ac:dyDescent="0.2">
      <c r="B19" s="4" t="s">
        <v>6</v>
      </c>
      <c r="C19" s="6"/>
      <c r="D19" s="6"/>
      <c r="E19" s="6"/>
      <c r="F19" s="5"/>
      <c r="G19" s="7">
        <v>0.1</v>
      </c>
    </row>
    <row r="20" spans="2:7" x14ac:dyDescent="0.2">
      <c r="B20" s="4" t="s">
        <v>7</v>
      </c>
      <c r="C20" s="8">
        <f>C17</f>
        <v>-50000000</v>
      </c>
      <c r="D20" s="8">
        <f>D17</f>
        <v>0</v>
      </c>
      <c r="E20" s="8">
        <f>E17</f>
        <v>-50000000</v>
      </c>
      <c r="F20" s="8">
        <f>F17+F18</f>
        <v>70000000</v>
      </c>
      <c r="G20" s="8">
        <f>G18/10%</f>
        <v>850000000</v>
      </c>
    </row>
    <row r="21" spans="2:7" x14ac:dyDescent="0.2">
      <c r="B21" s="4" t="s">
        <v>8</v>
      </c>
      <c r="C21" s="9">
        <v>0.2</v>
      </c>
      <c r="D21" s="9">
        <v>0.2</v>
      </c>
      <c r="E21" s="9">
        <v>0.2</v>
      </c>
      <c r="F21" s="9">
        <v>0.16</v>
      </c>
      <c r="G21" s="9">
        <v>0.16</v>
      </c>
    </row>
    <row r="22" spans="2:7" x14ac:dyDescent="0.2">
      <c r="B22" s="4" t="s">
        <v>9</v>
      </c>
      <c r="C22" s="10">
        <f>1/POWER((1+C21),C16)</f>
        <v>1</v>
      </c>
      <c r="D22" s="11">
        <f>1/POWER((1+D21),D16)</f>
        <v>0.83333333333333337</v>
      </c>
      <c r="E22" s="11">
        <f>1/POWER((1+E21),E16-1)</f>
        <v>0.83333333333333337</v>
      </c>
      <c r="F22" s="12">
        <f>1/POWER((1+F21),(F16-1))</f>
        <v>1</v>
      </c>
      <c r="G22" s="11">
        <f>1/POWER((1+G21),(G16-1))</f>
        <v>0.86206896551724144</v>
      </c>
    </row>
    <row r="23" spans="2:7" x14ac:dyDescent="0.2">
      <c r="B23" s="4" t="s">
        <v>10</v>
      </c>
      <c r="C23" s="13">
        <f>C22</f>
        <v>1</v>
      </c>
      <c r="D23" s="6">
        <f>C22*D22</f>
        <v>0.83333333333333337</v>
      </c>
      <c r="E23" s="6">
        <f>C22*D22*E22</f>
        <v>0.69444444444444453</v>
      </c>
      <c r="F23" s="6">
        <f>C22*D22*E22*F22</f>
        <v>0.69444444444444453</v>
      </c>
      <c r="G23" s="6">
        <f>F23*G22</f>
        <v>0.59865900383141779</v>
      </c>
    </row>
    <row r="24" spans="2:7" x14ac:dyDescent="0.2">
      <c r="B24" s="4" t="s">
        <v>11</v>
      </c>
      <c r="C24" s="8">
        <f>C17*C23</f>
        <v>-50000000</v>
      </c>
      <c r="D24" s="8">
        <f>D17*D23</f>
        <v>0</v>
      </c>
      <c r="E24" s="8">
        <f>E17*E23</f>
        <v>-34722222.222222224</v>
      </c>
      <c r="F24" s="8">
        <f>F20*F23</f>
        <v>48611111.111111119</v>
      </c>
      <c r="G24" s="8">
        <f>G20*G23</f>
        <v>508860153.25670511</v>
      </c>
    </row>
    <row r="25" spans="2:7" x14ac:dyDescent="0.2">
      <c r="B25" s="3" t="s">
        <v>12</v>
      </c>
      <c r="C25" s="14">
        <f>SUM(C24:G24)</f>
        <v>472749042.145594</v>
      </c>
      <c r="D25" s="15"/>
      <c r="E25" s="15"/>
      <c r="F25" s="15"/>
      <c r="G25" s="16"/>
    </row>
    <row r="26" spans="2:7" x14ac:dyDescent="0.2">
      <c r="B26" s="3" t="s">
        <v>13</v>
      </c>
      <c r="C26" s="14">
        <f>ROUND(C25,-6)/1000000</f>
        <v>473</v>
      </c>
      <c r="D26" s="15"/>
      <c r="E26" s="15"/>
      <c r="F26" s="15"/>
      <c r="G26" s="16"/>
    </row>
  </sheetData>
  <mergeCells count="4">
    <mergeCell ref="C15:E15"/>
    <mergeCell ref="F15:G15"/>
    <mergeCell ref="C25:G25"/>
    <mergeCell ref="C26:G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2021-06-20T13:47:39Z</dcterms:created>
  <dcterms:modified xsi:type="dcterms:W3CDTF">2021-06-20T13:52:53Z</dcterms:modified>
</cp:coreProperties>
</file>