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k/Downloads/"/>
    </mc:Choice>
  </mc:AlternateContent>
  <xr:revisionPtr revIDLastSave="0" documentId="13_ncr:1_{50F7698B-A398-8F47-8089-78287396C24D}" xr6:coauthVersionLast="47" xr6:coauthVersionMax="47" xr10:uidLastSave="{00000000-0000-0000-0000-000000000000}"/>
  <bookViews>
    <workbookView xWindow="0" yWindow="500" windowWidth="32500" windowHeight="194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C18" i="1" s="1"/>
  <c r="D18" i="1" s="1"/>
  <c r="E18" i="1" s="1"/>
  <c r="F18" i="1" s="1"/>
  <c r="G18" i="1" s="1"/>
  <c r="G28" i="1"/>
  <c r="F28" i="1"/>
  <c r="F17" i="1"/>
  <c r="G17" i="1" s="1"/>
  <c r="F15" i="1"/>
  <c r="G15" i="1"/>
  <c r="C13" i="1"/>
  <c r="D13" i="1"/>
  <c r="E13" i="1"/>
  <c r="F13" i="1"/>
  <c r="G13" i="1"/>
  <c r="B13" i="1"/>
  <c r="C17" i="1"/>
  <c r="D17" i="1" s="1"/>
  <c r="E17" i="1" s="1"/>
  <c r="C15" i="1"/>
  <c r="D15" i="1" s="1"/>
  <c r="E15" i="1" s="1"/>
  <c r="B11" i="1"/>
  <c r="C11" i="1" s="1"/>
  <c r="C19" i="1" l="1"/>
  <c r="C21" i="1" s="1"/>
  <c r="D11" i="1"/>
  <c r="B19" i="1"/>
  <c r="B21" i="1" s="1"/>
  <c r="G27" i="1" l="1"/>
  <c r="D19" i="1"/>
  <c r="D21" i="1" s="1"/>
  <c r="E11" i="1"/>
  <c r="E19" i="1" l="1"/>
  <c r="E21" i="1" s="1"/>
  <c r="F11" i="1"/>
  <c r="G11" i="1" l="1"/>
  <c r="G19" i="1" s="1"/>
  <c r="G21" i="1" s="1"/>
  <c r="G26" i="1" s="1"/>
  <c r="G29" i="1" s="1"/>
  <c r="F19" i="1"/>
  <c r="F21" i="1" s="1"/>
  <c r="F26" i="1" s="1"/>
  <c r="F29" i="1" s="1"/>
  <c r="D30" i="1" s="1"/>
</calcChain>
</file>

<file path=xl/sharedStrings.xml><?xml version="1.0" encoding="utf-8"?>
<sst xmlns="http://schemas.openxmlformats.org/spreadsheetml/2006/main" count="26" uniqueCount="21">
  <si>
    <r>
      <t>5.2.3.21.</t>
    </r>
    <r>
      <rPr>
        <sz val="11"/>
        <color rgb="FF222222"/>
        <rFont val="Arial"/>
        <family val="2"/>
        <charset val="204"/>
      </rPr>
      <t> 4 балла.</t>
    </r>
  </si>
  <si>
    <t>Период</t>
  </si>
  <si>
    <t>Индексы изменения цен на продукцию на начало года по отношению к началу предыдущего года</t>
  </si>
  <si>
    <t>Индексы изменения затрат по выпуску единицы продукции на начало года по отношению к началу предыдущего года</t>
  </si>
  <si>
    <t>Индексы изменения затрат на капитальный ремонт на начало года по отношению к началу предыдущего года</t>
  </si>
  <si>
    <t>Год</t>
  </si>
  <si>
    <t>Объем в год</t>
  </si>
  <si>
    <t>Недозагрузка</t>
  </si>
  <si>
    <t>Цена продукции</t>
  </si>
  <si>
    <t>Переменные затраты на производство 1 единицы продукции</t>
  </si>
  <si>
    <t>Среднегодовое значение постоянных эксплуатационных затрат</t>
  </si>
  <si>
    <t>Потоки от продукции</t>
  </si>
  <si>
    <t>кап ремонт</t>
  </si>
  <si>
    <t>Итоговые денежные потоки</t>
  </si>
  <si>
    <t>Дисконтирование</t>
  </si>
  <si>
    <t>Ставка дисконтирования</t>
  </si>
  <si>
    <t>Диск.множитель</t>
  </si>
  <si>
    <t>ДДП</t>
  </si>
  <si>
    <t>РС</t>
  </si>
  <si>
    <t>Простой на ремонт</t>
  </si>
  <si>
    <r>
      <t xml:space="preserve">Определить методом дисконтированных денежных потоков стоимость производственной линии </t>
    </r>
    <r>
      <rPr>
        <sz val="11"/>
        <color rgb="FF00B050"/>
        <rFont val="Arial"/>
        <family val="2"/>
      </rPr>
      <t>на 01.01.2021 года</t>
    </r>
    <r>
      <rPr>
        <sz val="11"/>
        <color rgb="FFFF0000"/>
        <rFont val="Arial"/>
        <family val="2"/>
        <charset val="204"/>
      </rPr>
      <t>.</t>
    </r>
    <r>
      <rPr>
        <sz val="11"/>
        <color rgb="FF222222"/>
        <rFont val="Arial"/>
        <family val="2"/>
        <charset val="204"/>
      </rPr>
      <t xml:space="preserve"> Ежемесячный объем производства продукции- 100 шт., стоимость 1 единицы продукции по состоянию на 01.01.2017 составляет 500 руб./шт. Линия может работать 3 года, после чего для продолжения работы линии еще на 3 года необходимо проведение капитального ремонта, затраты на который составляют 800 000 руб. в ценах по состоянию на дату капитального ремонта. </t>
    </r>
    <r>
      <rPr>
        <sz val="11"/>
        <color theme="1"/>
        <rFont val="Arial"/>
        <family val="2"/>
      </rPr>
      <t>Капитальный ремонт сроком 4 месяца продлит срок службы линии на 3 года (4 мес. учитываются в этом сроке). Длительнос</t>
    </r>
    <r>
      <rPr>
        <sz val="11"/>
        <rFont val="Arial"/>
        <family val="2"/>
        <charset val="204"/>
      </rPr>
      <t xml:space="preserve">ть планового регламентного обслуживания в период до капитального ремонта составляет 1 месяц в год, после проведения капитального ремонта 3 месяца в год. </t>
    </r>
    <r>
      <rPr>
        <sz val="11"/>
        <color rgb="FFFF0000"/>
        <rFont val="Arial"/>
        <family val="2"/>
        <charset val="204"/>
      </rPr>
      <t xml:space="preserve"> </t>
    </r>
    <r>
      <rPr>
        <sz val="11"/>
        <color rgb="FF222222"/>
        <rFont val="Arial"/>
        <family val="2"/>
        <charset val="204"/>
      </rPr>
      <t xml:space="preserve">В год проведения капитального ремонта плановое регламентное обслуживание не проводится. </t>
    </r>
    <r>
      <rPr>
        <sz val="11"/>
        <color rgb="FF00B050"/>
        <rFont val="Arial"/>
        <family val="2"/>
      </rPr>
      <t xml:space="preserve">Среднемесячное </t>
    </r>
    <r>
      <rPr>
        <sz val="11"/>
        <color rgb="FF222222"/>
        <rFont val="Arial"/>
        <family val="2"/>
        <charset val="204"/>
      </rPr>
      <t xml:space="preserve">значение постоянных эксплуатационных затрат составляют 10 000 руб., проведение капитального ремонта не отражается на величине постоянных затрат. Переменные затраты на производство 1 единицы продукции в 2017 году составляют 130 руб./шт. Ставка дисконтирования 0,2, дисконтирование провести на </t>
    </r>
    <r>
      <rPr>
        <sz val="11"/>
        <color rgb="FF00B050"/>
        <rFont val="Arial"/>
        <family val="2"/>
      </rPr>
      <t>конец</t>
    </r>
    <r>
      <rPr>
        <sz val="11"/>
        <color rgb="FF222222"/>
        <rFont val="Arial"/>
        <family val="2"/>
        <charset val="204"/>
      </rPr>
      <t xml:space="preserve"> периода, длительность каждого периода - 1 год. Изменение цен на продукцию, элементы себестоимости, ремонты происходит в начале каждого года: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</si>
</sst>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rgb="FF222222"/>
      <name val="Arial"/>
      <family val="2"/>
      <charset val="204"/>
    </font>
    <font>
      <sz val="11"/>
      <color rgb="FF222222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2"/>
      <color theme="1"/>
      <name val="Times New Roman"/>
      <family val="1"/>
    </font>
    <font>
      <sz val="11"/>
      <color rgb="FF00B050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AECF0"/>
        <bgColor indexed="64"/>
      </patternFill>
    </fill>
    <fill>
      <patternFill patternType="solid">
        <fgColor rgb="FFF8F9FA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 style="medium">
        <color rgb="FFA2A9B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 wrapText="1"/>
    </xf>
    <xf numFmtId="4" fontId="0" fillId="0" borderId="0" xfId="0" applyNumberFormat="1"/>
    <xf numFmtId="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vertical="center" wrapText="1"/>
    </xf>
    <xf numFmtId="3" fontId="0" fillId="0" borderId="0" xfId="0" applyNumberFormat="1"/>
    <xf numFmtId="3" fontId="2" fillId="5" borderId="1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6"/>
    </xf>
    <xf numFmtId="0" fontId="6" fillId="0" borderId="0" xfId="0" applyFont="1" applyAlignment="1">
      <alignment horizontal="left" vertical="center" indent="12"/>
    </xf>
    <xf numFmtId="0" fontId="1" fillId="5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workbookViewId="0">
      <selection activeCell="J6" sqref="J6"/>
    </sheetView>
  </sheetViews>
  <sheetFormatPr baseColWidth="10" defaultColWidth="8.83203125" defaultRowHeight="15" x14ac:dyDescent="0.2"/>
  <cols>
    <col min="1" max="1" width="100.33203125" customWidth="1"/>
    <col min="2" max="3" width="13.1640625" customWidth="1"/>
    <col min="4" max="4" width="14.6640625" customWidth="1"/>
    <col min="5" max="7" width="13.1640625" customWidth="1"/>
  </cols>
  <sheetData>
    <row r="1" spans="1:8" x14ac:dyDescent="0.2">
      <c r="A1" s="1" t="s">
        <v>0</v>
      </c>
      <c r="C1" s="2"/>
      <c r="D1" s="2"/>
      <c r="E1" s="2"/>
      <c r="F1" s="2"/>
      <c r="G1" s="2"/>
      <c r="H1" s="2"/>
    </row>
    <row r="2" spans="1:8" s="4" customFormat="1" ht="157.5" customHeight="1" x14ac:dyDescent="0.2">
      <c r="A2" s="17" t="s">
        <v>20</v>
      </c>
      <c r="B2" s="17"/>
      <c r="C2" s="17"/>
      <c r="D2" s="17"/>
      <c r="E2" s="17"/>
      <c r="F2" s="17"/>
      <c r="G2" s="17"/>
      <c r="H2" s="3"/>
    </row>
    <row r="3" spans="1:8" ht="16" thickBot="1" x14ac:dyDescent="0.25">
      <c r="A3" s="5"/>
      <c r="C3" s="2"/>
      <c r="D3" s="2"/>
      <c r="E3" s="2"/>
      <c r="F3" s="2"/>
      <c r="G3" s="2"/>
      <c r="H3" s="2"/>
    </row>
    <row r="4" spans="1:8" ht="16" thickBot="1" x14ac:dyDescent="0.25">
      <c r="A4" s="6" t="s">
        <v>1</v>
      </c>
      <c r="B4" s="6">
        <v>2017</v>
      </c>
      <c r="C4" s="6">
        <v>2018</v>
      </c>
      <c r="D4" s="6">
        <v>2019</v>
      </c>
      <c r="E4" s="6">
        <v>2020</v>
      </c>
      <c r="F4" s="6">
        <v>2021</v>
      </c>
      <c r="G4" s="6">
        <v>2022</v>
      </c>
      <c r="H4" s="2"/>
    </row>
    <row r="5" spans="1:8" ht="16" thickBot="1" x14ac:dyDescent="0.25">
      <c r="A5" s="7" t="s">
        <v>2</v>
      </c>
      <c r="B5" s="8">
        <v>1.08</v>
      </c>
      <c r="C5" s="9">
        <v>1.06</v>
      </c>
      <c r="D5" s="9">
        <v>1.05</v>
      </c>
      <c r="E5" s="9">
        <v>1.03</v>
      </c>
      <c r="F5" s="9">
        <v>1.03</v>
      </c>
      <c r="G5" s="9">
        <v>1.03</v>
      </c>
      <c r="H5" s="2"/>
    </row>
    <row r="6" spans="1:8" ht="16" thickBot="1" x14ac:dyDescent="0.25">
      <c r="A6" s="7" t="s">
        <v>3</v>
      </c>
      <c r="B6" s="8">
        <v>1.1000000000000001</v>
      </c>
      <c r="C6" s="9">
        <v>1.08</v>
      </c>
      <c r="D6" s="9">
        <v>1.06</v>
      </c>
      <c r="E6" s="9">
        <v>1.04</v>
      </c>
      <c r="F6" s="9">
        <v>1.04</v>
      </c>
      <c r="G6" s="9">
        <v>1.04</v>
      </c>
      <c r="H6" s="2"/>
    </row>
    <row r="7" spans="1:8" ht="16" thickBot="1" x14ac:dyDescent="0.25">
      <c r="A7" s="7" t="s">
        <v>4</v>
      </c>
      <c r="B7" s="8">
        <v>1.04</v>
      </c>
      <c r="C7" s="9">
        <v>1.05</v>
      </c>
      <c r="D7" s="9">
        <v>1.08</v>
      </c>
      <c r="E7" s="9">
        <v>1.0900000000000001</v>
      </c>
      <c r="F7" s="9">
        <v>1.07</v>
      </c>
      <c r="G7" s="9">
        <v>1.06</v>
      </c>
      <c r="H7" s="2"/>
    </row>
    <row r="8" spans="1:8" x14ac:dyDescent="0.2">
      <c r="C8" s="2"/>
      <c r="D8" s="2"/>
      <c r="E8" s="2"/>
      <c r="F8" s="2"/>
      <c r="G8" s="2"/>
      <c r="H8" s="2"/>
    </row>
    <row r="9" spans="1:8" ht="16" thickBot="1" x14ac:dyDescent="0.25">
      <c r="A9" s="10"/>
      <c r="C9" s="2"/>
      <c r="D9" s="2"/>
      <c r="E9" s="2"/>
      <c r="F9" s="2"/>
      <c r="G9" s="2"/>
      <c r="H9" s="2"/>
    </row>
    <row r="10" spans="1:8" ht="16" thickBot="1" x14ac:dyDescent="0.25">
      <c r="A10" s="6" t="s">
        <v>5</v>
      </c>
      <c r="B10" s="6">
        <v>2017</v>
      </c>
      <c r="C10" s="6">
        <v>2018</v>
      </c>
      <c r="D10" s="6">
        <v>2019</v>
      </c>
      <c r="E10" s="6">
        <v>2020</v>
      </c>
      <c r="F10" s="6">
        <v>2021</v>
      </c>
      <c r="G10" s="6">
        <v>2022</v>
      </c>
      <c r="H10" s="2"/>
    </row>
    <row r="11" spans="1:8" s="2" customFormat="1" ht="16" thickBot="1" x14ac:dyDescent="0.25">
      <c r="A11" s="9" t="s">
        <v>6</v>
      </c>
      <c r="B11" s="14">
        <f>100*12</f>
        <v>1200</v>
      </c>
      <c r="C11" s="14">
        <f>B11</f>
        <v>1200</v>
      </c>
      <c r="D11" s="14">
        <f t="shared" ref="D11:G11" si="0">C11</f>
        <v>1200</v>
      </c>
      <c r="E11" s="14">
        <f t="shared" si="0"/>
        <v>1200</v>
      </c>
      <c r="F11" s="14">
        <f t="shared" si="0"/>
        <v>1200</v>
      </c>
      <c r="G11" s="14">
        <f t="shared" si="0"/>
        <v>1200</v>
      </c>
    </row>
    <row r="12" spans="1:8" s="2" customFormat="1" ht="16" thickBot="1" x14ac:dyDescent="0.25">
      <c r="A12" s="9" t="s">
        <v>19</v>
      </c>
      <c r="B12" s="14">
        <v>1</v>
      </c>
      <c r="C12" s="14">
        <v>1</v>
      </c>
      <c r="D12" s="14">
        <v>1</v>
      </c>
      <c r="E12" s="14">
        <v>4</v>
      </c>
      <c r="F12" s="14">
        <v>3</v>
      </c>
      <c r="G12" s="14">
        <v>3</v>
      </c>
    </row>
    <row r="13" spans="1:8" s="2" customFormat="1" ht="16" thickBot="1" x14ac:dyDescent="0.25">
      <c r="A13" s="9" t="s">
        <v>7</v>
      </c>
      <c r="B13" s="9">
        <f>B12/12</f>
        <v>8.3333333333333329E-2</v>
      </c>
      <c r="C13" s="9">
        <f t="shared" ref="C13:G13" si="1">C12/12</f>
        <v>8.3333333333333329E-2</v>
      </c>
      <c r="D13" s="9">
        <f t="shared" si="1"/>
        <v>8.3333333333333329E-2</v>
      </c>
      <c r="E13" s="9">
        <f t="shared" si="1"/>
        <v>0.33333333333333331</v>
      </c>
      <c r="F13" s="9">
        <f t="shared" si="1"/>
        <v>0.25</v>
      </c>
      <c r="G13" s="9">
        <f t="shared" si="1"/>
        <v>0.25</v>
      </c>
    </row>
    <row r="14" spans="1:8" s="2" customFormat="1" ht="16" thickBot="1" x14ac:dyDescent="0.25">
      <c r="A14" s="9" t="s">
        <v>2</v>
      </c>
      <c r="B14" s="9"/>
      <c r="C14" s="9">
        <v>1.06</v>
      </c>
      <c r="D14" s="9">
        <v>1.05</v>
      </c>
      <c r="E14" s="9">
        <v>1.03</v>
      </c>
      <c r="F14" s="9">
        <v>1.03</v>
      </c>
      <c r="G14" s="9">
        <v>1.03</v>
      </c>
    </row>
    <row r="15" spans="1:8" s="2" customFormat="1" ht="16" thickBot="1" x14ac:dyDescent="0.25">
      <c r="A15" s="9" t="s">
        <v>8</v>
      </c>
      <c r="B15" s="9">
        <v>500</v>
      </c>
      <c r="C15" s="9">
        <f>B15*C14</f>
        <v>530</v>
      </c>
      <c r="D15" s="9">
        <f t="shared" ref="D15:G15" si="2">C15*D14</f>
        <v>556.5</v>
      </c>
      <c r="E15" s="9">
        <f t="shared" si="2"/>
        <v>573.19500000000005</v>
      </c>
      <c r="F15" s="9">
        <f t="shared" ref="F15" si="3">E15*F14</f>
        <v>590.39085000000011</v>
      </c>
      <c r="G15" s="9">
        <f t="shared" ref="G15" si="4">F15*G14</f>
        <v>608.10257550000017</v>
      </c>
    </row>
    <row r="16" spans="1:8" s="2" customFormat="1" ht="31" thickBot="1" x14ac:dyDescent="0.25">
      <c r="A16" s="8" t="s">
        <v>3</v>
      </c>
      <c r="B16" s="8"/>
      <c r="C16" s="9">
        <v>1.08</v>
      </c>
      <c r="D16" s="9">
        <v>1.06</v>
      </c>
      <c r="E16" s="9">
        <v>1.04</v>
      </c>
      <c r="F16" s="9">
        <v>1.04</v>
      </c>
      <c r="G16" s="9">
        <v>1.04</v>
      </c>
    </row>
    <row r="17" spans="1:8" s="2" customFormat="1" ht="16" thickBot="1" x14ac:dyDescent="0.25">
      <c r="A17" s="9" t="s">
        <v>9</v>
      </c>
      <c r="B17" s="13">
        <v>130</v>
      </c>
      <c r="C17" s="13">
        <f>B17*C16</f>
        <v>140.4</v>
      </c>
      <c r="D17" s="13">
        <f t="shared" ref="D17:G17" si="5">C17*D16</f>
        <v>148.82400000000001</v>
      </c>
      <c r="E17" s="13">
        <f t="shared" si="5"/>
        <v>154.77696000000003</v>
      </c>
      <c r="F17" s="13">
        <f t="shared" ref="F17" si="6">E17*F16</f>
        <v>160.96803840000004</v>
      </c>
      <c r="G17" s="13">
        <f t="shared" ref="G17" si="7">F17*G16</f>
        <v>167.40675993600004</v>
      </c>
    </row>
    <row r="18" spans="1:8" s="2" customFormat="1" ht="16" thickBot="1" x14ac:dyDescent="0.25">
      <c r="A18" s="9" t="s">
        <v>10</v>
      </c>
      <c r="B18" s="16">
        <f>10000*12</f>
        <v>120000</v>
      </c>
      <c r="C18" s="14">
        <f>B18*C16</f>
        <v>129600.00000000001</v>
      </c>
      <c r="D18" s="14">
        <f t="shared" ref="D18:G18" si="8">C18*D16</f>
        <v>137376.00000000003</v>
      </c>
      <c r="E18" s="14">
        <f t="shared" si="8"/>
        <v>142871.04000000004</v>
      </c>
      <c r="F18" s="14">
        <f t="shared" si="8"/>
        <v>148585.88160000005</v>
      </c>
      <c r="G18" s="14">
        <f t="shared" si="8"/>
        <v>154529.31686400005</v>
      </c>
    </row>
    <row r="19" spans="1:8" s="2" customFormat="1" ht="16" thickBot="1" x14ac:dyDescent="0.25">
      <c r="A19" s="9" t="s">
        <v>11</v>
      </c>
      <c r="B19" s="14">
        <f>B11*(1-B13)*(B15-B17)-B18</f>
        <v>287000</v>
      </c>
      <c r="C19" s="14">
        <f t="shared" ref="C19:G19" si="9">C11*(1-C13)*(C15-C17)-C18</f>
        <v>298960</v>
      </c>
      <c r="D19" s="14">
        <f t="shared" si="9"/>
        <v>311067.59999999998</v>
      </c>
      <c r="E19" s="14">
        <f t="shared" si="9"/>
        <v>191863.39200000005</v>
      </c>
      <c r="F19" s="14">
        <f t="shared" si="9"/>
        <v>237894.64884000001</v>
      </c>
      <c r="G19" s="14">
        <f t="shared" si="9"/>
        <v>242096.91714360006</v>
      </c>
    </row>
    <row r="20" spans="1:8" s="2" customFormat="1" ht="16" thickBot="1" x14ac:dyDescent="0.25">
      <c r="A20" s="9" t="s">
        <v>12</v>
      </c>
      <c r="B20" s="9"/>
      <c r="C20" s="9"/>
      <c r="D20" s="9"/>
      <c r="E20" s="14">
        <v>-800000</v>
      </c>
      <c r="F20" s="9"/>
      <c r="G20" s="9"/>
    </row>
    <row r="21" spans="1:8" s="2" customFormat="1" ht="16" thickBot="1" x14ac:dyDescent="0.25">
      <c r="A21" s="9" t="s">
        <v>13</v>
      </c>
      <c r="B21" s="9">
        <f>SUM(B19:B20)</f>
        <v>287000</v>
      </c>
      <c r="C21" s="9">
        <f t="shared" ref="C21:G21" si="10">SUM(C19:C20)</f>
        <v>298960</v>
      </c>
      <c r="D21" s="9">
        <f t="shared" si="10"/>
        <v>311067.59999999998</v>
      </c>
      <c r="E21" s="9">
        <f t="shared" si="10"/>
        <v>-608136.60800000001</v>
      </c>
      <c r="F21" s="9">
        <f t="shared" si="10"/>
        <v>237894.64884000001</v>
      </c>
      <c r="G21" s="9">
        <f t="shared" si="10"/>
        <v>242096.91714360006</v>
      </c>
    </row>
    <row r="22" spans="1:8" x14ac:dyDescent="0.2">
      <c r="A22" s="2"/>
      <c r="B22" s="2"/>
      <c r="C22" s="2"/>
      <c r="D22" s="2"/>
      <c r="E22" s="2"/>
      <c r="F22" s="2"/>
      <c r="G22" s="2"/>
      <c r="H22" s="2"/>
    </row>
    <row r="23" spans="1:8" ht="16" thickBot="1" x14ac:dyDescent="0.25">
      <c r="A23" s="2" t="s">
        <v>14</v>
      </c>
      <c r="B23" s="2"/>
      <c r="C23" s="2"/>
      <c r="D23" s="2"/>
      <c r="E23" s="2"/>
      <c r="F23" s="2"/>
      <c r="G23" s="2"/>
      <c r="H23" s="2"/>
    </row>
    <row r="24" spans="1:8" ht="16" thickBot="1" x14ac:dyDescent="0.25">
      <c r="A24" s="6" t="s">
        <v>5</v>
      </c>
      <c r="B24" s="11">
        <v>2017</v>
      </c>
      <c r="C24" s="11">
        <v>2018</v>
      </c>
      <c r="D24" s="12">
        <v>2019</v>
      </c>
      <c r="E24" s="6">
        <v>2020</v>
      </c>
      <c r="F24" s="21">
        <v>2021</v>
      </c>
      <c r="G24" s="6">
        <v>2022</v>
      </c>
      <c r="H24" s="2"/>
    </row>
    <row r="25" spans="1:8" ht="16" thickBot="1" x14ac:dyDescent="0.25">
      <c r="A25" s="9" t="s">
        <v>1</v>
      </c>
      <c r="B25" s="9"/>
      <c r="C25" s="9"/>
      <c r="D25" s="14"/>
      <c r="E25" s="14"/>
      <c r="F25" s="14">
        <v>1</v>
      </c>
      <c r="G25" s="14">
        <v>2</v>
      </c>
      <c r="H25" s="2"/>
    </row>
    <row r="26" spans="1:8" ht="16" thickBot="1" x14ac:dyDescent="0.25">
      <c r="A26" s="9" t="s">
        <v>13</v>
      </c>
      <c r="B26" s="9"/>
      <c r="C26" s="9"/>
      <c r="D26" s="14"/>
      <c r="E26" s="14"/>
      <c r="F26" s="14">
        <f>F21</f>
        <v>237894.64884000001</v>
      </c>
      <c r="G26" s="14">
        <f>G21</f>
        <v>242096.91714360006</v>
      </c>
      <c r="H26" s="2"/>
    </row>
    <row r="27" spans="1:8" ht="16" thickBot="1" x14ac:dyDescent="0.25">
      <c r="A27" s="9" t="s">
        <v>15</v>
      </c>
      <c r="B27" s="9"/>
      <c r="C27" s="9"/>
      <c r="D27" s="9"/>
      <c r="E27" s="9"/>
      <c r="F27" s="9">
        <v>0.2</v>
      </c>
      <c r="G27" s="9">
        <f t="shared" ref="F27:G27" si="11">F27</f>
        <v>0.2</v>
      </c>
      <c r="H27" s="2"/>
    </row>
    <row r="28" spans="1:8" ht="16" thickBot="1" x14ac:dyDescent="0.25">
      <c r="A28" s="9" t="s">
        <v>16</v>
      </c>
      <c r="B28" s="9"/>
      <c r="C28" s="9"/>
      <c r="D28" s="9"/>
      <c r="E28" s="9"/>
      <c r="F28" s="9">
        <f>1/(1+F27)^(F25)</f>
        <v>0.83333333333333337</v>
      </c>
      <c r="G28" s="9">
        <f>1/(1+G27)^(G25)</f>
        <v>0.69444444444444442</v>
      </c>
      <c r="H28" s="2"/>
    </row>
    <row r="29" spans="1:8" ht="16" thickBot="1" x14ac:dyDescent="0.25">
      <c r="A29" s="9" t="s">
        <v>17</v>
      </c>
      <c r="B29" s="9"/>
      <c r="C29" s="9"/>
      <c r="D29" s="14"/>
      <c r="E29" s="14"/>
      <c r="F29" s="14">
        <f t="shared" ref="E29:G29" si="12">F26*F28</f>
        <v>198245.54070000001</v>
      </c>
      <c r="G29" s="14">
        <f t="shared" si="12"/>
        <v>168122.85912750004</v>
      </c>
      <c r="H29" s="2"/>
    </row>
    <row r="30" spans="1:8" ht="16" thickBot="1" x14ac:dyDescent="0.25">
      <c r="A30" s="9" t="s">
        <v>18</v>
      </c>
      <c r="B30" s="9"/>
      <c r="C30" s="9"/>
      <c r="D30" s="16">
        <f>SUM(F29:G29)</f>
        <v>366368.39982750005</v>
      </c>
      <c r="E30" s="14"/>
      <c r="F30" s="14"/>
      <c r="G30" s="14"/>
      <c r="H30" s="2"/>
    </row>
    <row r="32" spans="1:8" ht="16" x14ac:dyDescent="0.2">
      <c r="A32" s="18"/>
    </row>
    <row r="33" spans="1:4" ht="16" x14ac:dyDescent="0.2">
      <c r="A33" s="19"/>
    </row>
    <row r="34" spans="1:4" ht="16" x14ac:dyDescent="0.2">
      <c r="A34" s="19"/>
    </row>
    <row r="35" spans="1:4" ht="16" x14ac:dyDescent="0.2">
      <c r="A35" s="20"/>
    </row>
    <row r="36" spans="1:4" ht="16" x14ac:dyDescent="0.2">
      <c r="A36" s="20"/>
      <c r="D36" s="15"/>
    </row>
    <row r="37" spans="1:4" ht="16" x14ac:dyDescent="0.2">
      <c r="A37" s="19"/>
    </row>
    <row r="38" spans="1:4" ht="16" x14ac:dyDescent="0.2">
      <c r="A38" s="19"/>
    </row>
  </sheetData>
  <mergeCells count="1">
    <mergeCell ref="A2:G2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Нестерова</dc:creator>
  <cp:lastModifiedBy>Natalia Kirshina</cp:lastModifiedBy>
  <dcterms:created xsi:type="dcterms:W3CDTF">2024-05-28T19:44:53Z</dcterms:created>
  <dcterms:modified xsi:type="dcterms:W3CDTF">2024-06-29T12:13:39Z</dcterms:modified>
</cp:coreProperties>
</file>