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k/Documents/Docs/Appraise/Квал Экзамен/новое в базу/новое бизнес/"/>
    </mc:Choice>
  </mc:AlternateContent>
  <xr:revisionPtr revIDLastSave="0" documentId="13_ncr:1_{80950388-2144-1E4C-A90E-A0B6EFD896B9}" xr6:coauthVersionLast="47" xr6:coauthVersionMax="47" xr10:uidLastSave="{00000000-0000-0000-0000-000000000000}"/>
  <bookViews>
    <workbookView xWindow="480" yWindow="500" windowWidth="31280" windowHeight="169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C30" i="1"/>
  <c r="D30" i="1" s="1"/>
  <c r="E30" i="1" s="1"/>
  <c r="F30" i="1" s="1"/>
  <c r="B15" i="1"/>
  <c r="B19" i="1" s="1"/>
  <c r="C33" i="1"/>
  <c r="C34" i="1" l="1"/>
  <c r="C36" i="1"/>
  <c r="C31" i="1"/>
  <c r="D29" i="1" s="1"/>
  <c r="D31" i="1" l="1"/>
  <c r="E29" i="1" s="1"/>
  <c r="D33" i="1"/>
  <c r="D34" i="1" s="1"/>
  <c r="D36" i="1" s="1"/>
  <c r="E31" i="1" l="1"/>
  <c r="F29" i="1" s="1"/>
  <c r="E33" i="1"/>
  <c r="E34" i="1" s="1"/>
  <c r="E36" i="1" s="1"/>
  <c r="F31" i="1" l="1"/>
  <c r="F33" i="1"/>
  <c r="F34" i="1" s="1"/>
  <c r="F36" i="1" s="1"/>
  <c r="C37" i="1" s="1"/>
  <c r="B40" i="1" l="1"/>
  <c r="B42" i="1" s="1"/>
  <c r="B45" i="1" s="1"/>
  <c r="B47" i="1" s="1"/>
</calcChain>
</file>

<file path=xl/sharedStrings.xml><?xml version="1.0" encoding="utf-8"?>
<sst xmlns="http://schemas.openxmlformats.org/spreadsheetml/2006/main" count="33" uniqueCount="32">
  <si>
    <t>Платеж</t>
  </si>
  <si>
    <t>1. Определяем Ебитду</t>
  </si>
  <si>
    <t>EBITDA =</t>
  </si>
  <si>
    <t>EV =</t>
  </si>
  <si>
    <t>Выплата процентов</t>
  </si>
  <si>
    <t>Выплата долга</t>
  </si>
  <si>
    <t>Год</t>
  </si>
  <si>
    <t>Остаток  долга на начало</t>
  </si>
  <si>
    <t>Остаток  долга на конец</t>
  </si>
  <si>
    <t>Процентная ставка</t>
  </si>
  <si>
    <t>Уплаченные проценты</t>
  </si>
  <si>
    <t>Итого платеж по кредиту</t>
  </si>
  <si>
    <t>Ставка дисконтирования</t>
  </si>
  <si>
    <t>Дисконтированный платеж</t>
  </si>
  <si>
    <t>Рыночная стоимость долга</t>
  </si>
  <si>
    <t>3. Определяем рыночную стоимость долга</t>
  </si>
  <si>
    <t>2. Определяем стоимость бизнеса</t>
  </si>
  <si>
    <t>4. Определяем размер чистого долга</t>
  </si>
  <si>
    <t>ND =</t>
  </si>
  <si>
    <t>5. Определяем стоимость пакета акций</t>
  </si>
  <si>
    <t>СК =</t>
  </si>
  <si>
    <t>ОО =</t>
  </si>
  <si>
    <t>Аналитик производит оценку миноритарного пакета (14% акций) через мультипликатор ЕV/EBITDA, равный 3x. Данные по компании: EBIT 1100, амортизация 20, денежные средства 24, балансовая стоимость долга 40 (начисленные, но невыплаченные проценты отсутствуют), ставка по кредиту – 6%. График платежей приведен в таблице. Рыночная ставка – 10%. Целевой уровень заемный капитал  / собственный капитал (D/E) для компаний-аналогов равен 0,23. Ставка налога - 20%. Дата оценки – 31.12.2017. Определить стоимость оцениваемого пакета акций сравнительным подходом.</t>
  </si>
  <si>
    <t>EBIT</t>
  </si>
  <si>
    <t>Амортизация</t>
  </si>
  <si>
    <t xml:space="preserve"> ЕV/EBITDA</t>
  </si>
  <si>
    <r>
      <t xml:space="preserve">Вот тут скользкий момент. Судя по условию, балансовая стоимость 40 дана </t>
    </r>
    <r>
      <rPr>
        <b/>
        <i/>
        <sz val="11"/>
        <color theme="1"/>
        <rFont val="Arial"/>
        <family val="2"/>
        <charset val="204"/>
      </rPr>
      <t>на дату оценки</t>
    </r>
    <r>
      <rPr>
        <sz val="11"/>
        <color theme="1"/>
        <rFont val="Arial"/>
        <family val="2"/>
        <charset val="204"/>
      </rPr>
      <t>. Следовательно, приведенный график - это ретроспектива, которая должна нам подсказать, как этот долг будет гаситься. Обратите внимание, размер фактических процентов никак не коррелирует ни с фактической, ни с рыночной ставкой по кредиту. Т.е. нарисован "от балды". Поэтому гипотезу о том, что "таблица с платежами приведена для рынка", отметаем. Исходим из того, что график касается фактического долга компании, который изначально был равен 50, а на дату оценки стал 40. Платеж очевидно не аннуитетный. Будем считать, что долг платится равными частями. Итак.</t>
    </r>
  </si>
  <si>
    <t>D</t>
  </si>
  <si>
    <t>Cash</t>
  </si>
  <si>
    <t>пакет</t>
  </si>
  <si>
    <t>4.2.3.20 - Вариация задачи 4.2.3.17</t>
  </si>
  <si>
    <t>На истину в последней инстанции не претендую, но при такой логике расчета результат совпал с правильным ответом вплоть до знака после запятой.  Лишние данные - по отраслевому D/E и по налоговой ставке.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</si>
</sst>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222222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justify" vertical="center" wrapText="1"/>
    </xf>
    <xf numFmtId="4" fontId="2" fillId="0" borderId="0" xfId="0" applyNumberFormat="1" applyFont="1" applyAlignment="1">
      <alignment horizontal="justify" vertical="top" wrapText="1"/>
    </xf>
    <xf numFmtId="4" fontId="3" fillId="0" borderId="0" xfId="0" applyNumberFormat="1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4" fontId="5" fillId="4" borderId="0" xfId="0" applyNumberFormat="1" applyFont="1" applyFill="1" applyAlignment="1">
      <alignment horizontal="left" vertical="center"/>
    </xf>
    <xf numFmtId="3" fontId="2" fillId="4" borderId="0" xfId="0" applyNumberFormat="1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9" fontId="2" fillId="4" borderId="4" xfId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 wrapText="1"/>
    </xf>
    <xf numFmtId="9" fontId="2" fillId="0" borderId="0" xfId="1" applyFont="1" applyAlignment="1">
      <alignment horizontal="right" vertical="center" wrapText="1"/>
    </xf>
    <xf numFmtId="164" fontId="3" fillId="6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workbookViewId="0">
      <selection activeCell="E40" sqref="E40"/>
    </sheetView>
  </sheetViews>
  <sheetFormatPr baseColWidth="10" defaultColWidth="14.83203125" defaultRowHeight="14" x14ac:dyDescent="0.2"/>
  <cols>
    <col min="1" max="16384" width="14.83203125" style="2"/>
  </cols>
  <sheetData>
    <row r="1" spans="1:14" x14ac:dyDescent="0.2">
      <c r="A1" s="8" t="s">
        <v>30</v>
      </c>
      <c r="B1" s="8"/>
    </row>
    <row r="2" spans="1:14" ht="14.25" customHeight="1" x14ac:dyDescent="0.2">
      <c r="A2" s="7" t="s">
        <v>22</v>
      </c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</row>
    <row r="3" spans="1:14" x14ac:dyDescent="0.2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4" x14ac:dyDescent="0.2">
      <c r="A4" s="7"/>
      <c r="B4" s="7"/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</row>
    <row r="5" spans="1:14" x14ac:dyDescent="0.2">
      <c r="A5" s="7"/>
      <c r="B5" s="7"/>
      <c r="C5" s="7"/>
      <c r="D5" s="7"/>
      <c r="E5" s="7"/>
      <c r="F5" s="7"/>
      <c r="G5" s="7"/>
      <c r="H5" s="7"/>
      <c r="I5" s="7"/>
      <c r="J5" s="1"/>
      <c r="K5" s="1"/>
      <c r="L5" s="1"/>
      <c r="M5" s="1"/>
      <c r="N5" s="1"/>
    </row>
    <row r="6" spans="1:14" x14ac:dyDescent="0.2">
      <c r="A6" s="7"/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  <c r="N6" s="1"/>
    </row>
    <row r="7" spans="1:14" ht="15" thickBot="1" x14ac:dyDescent="0.25">
      <c r="A7" s="7"/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</row>
    <row r="8" spans="1:14" ht="15" thickBot="1" x14ac:dyDescent="0.25">
      <c r="A8" s="9" t="s">
        <v>0</v>
      </c>
      <c r="B8" s="10"/>
      <c r="C8" s="3">
        <v>42735</v>
      </c>
      <c r="D8" s="3">
        <v>43100</v>
      </c>
    </row>
    <row r="9" spans="1:14" ht="15" thickBot="1" x14ac:dyDescent="0.25">
      <c r="A9" s="11" t="s">
        <v>4</v>
      </c>
      <c r="B9" s="12"/>
      <c r="C9" s="18">
        <v>0.7</v>
      </c>
      <c r="D9" s="18">
        <v>0.7</v>
      </c>
    </row>
    <row r="10" spans="1:14" ht="15" thickBot="1" x14ac:dyDescent="0.25">
      <c r="A10" s="11" t="s">
        <v>5</v>
      </c>
      <c r="B10" s="12"/>
      <c r="C10" s="18">
        <v>0</v>
      </c>
      <c r="D10" s="27">
        <v>10</v>
      </c>
    </row>
    <row r="12" spans="1:14" x14ac:dyDescent="0.2">
      <c r="A12" s="4" t="s">
        <v>1</v>
      </c>
    </row>
    <row r="13" spans="1:14" x14ac:dyDescent="0.2">
      <c r="A13" s="16" t="s">
        <v>23</v>
      </c>
      <c r="B13" s="17">
        <v>1100</v>
      </c>
    </row>
    <row r="14" spans="1:14" x14ac:dyDescent="0.2">
      <c r="A14" s="16" t="s">
        <v>24</v>
      </c>
      <c r="B14" s="17">
        <v>20</v>
      </c>
    </row>
    <row r="15" spans="1:14" ht="15" x14ac:dyDescent="0.2">
      <c r="A15" s="2" t="s">
        <v>2</v>
      </c>
      <c r="B15" s="15">
        <f>B13+B14</f>
        <v>1120</v>
      </c>
    </row>
    <row r="17" spans="1:9" x14ac:dyDescent="0.2">
      <c r="A17" s="4" t="s">
        <v>16</v>
      </c>
    </row>
    <row r="18" spans="1:9" x14ac:dyDescent="0.2">
      <c r="A18" s="16" t="s">
        <v>25</v>
      </c>
      <c r="B18" s="17">
        <v>3</v>
      </c>
    </row>
    <row r="19" spans="1:9" ht="15" x14ac:dyDescent="0.2">
      <c r="A19" s="2" t="s">
        <v>3</v>
      </c>
      <c r="B19" s="15">
        <f>B18*B15</f>
        <v>3360</v>
      </c>
    </row>
    <row r="21" spans="1:9" x14ac:dyDescent="0.2">
      <c r="A21" s="4" t="s">
        <v>15</v>
      </c>
    </row>
    <row r="22" spans="1:9" ht="14.25" customHeight="1" x14ac:dyDescent="0.2">
      <c r="A22" s="6" t="s">
        <v>26</v>
      </c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">
      <c r="A28" s="13" t="s">
        <v>6</v>
      </c>
      <c r="B28" s="13"/>
      <c r="C28" s="19">
        <v>1</v>
      </c>
      <c r="D28" s="19">
        <v>2</v>
      </c>
      <c r="E28" s="19">
        <v>3</v>
      </c>
      <c r="F28" s="19">
        <v>4</v>
      </c>
    </row>
    <row r="29" spans="1:9" x14ac:dyDescent="0.2">
      <c r="A29" s="14" t="s">
        <v>7</v>
      </c>
      <c r="B29" s="14"/>
      <c r="C29" s="28">
        <v>40</v>
      </c>
      <c r="D29" s="20">
        <f>C31</f>
        <v>30</v>
      </c>
      <c r="E29" s="20">
        <f t="shared" ref="E29:F29" si="0">D31</f>
        <v>20</v>
      </c>
      <c r="F29" s="20">
        <f t="shared" si="0"/>
        <v>10</v>
      </c>
    </row>
    <row r="30" spans="1:9" x14ac:dyDescent="0.2">
      <c r="A30" s="14" t="s">
        <v>5</v>
      </c>
      <c r="B30" s="14"/>
      <c r="C30" s="26">
        <f>D10</f>
        <v>10</v>
      </c>
      <c r="D30" s="20">
        <f>C30</f>
        <v>10</v>
      </c>
      <c r="E30" s="20">
        <f t="shared" ref="E30:F30" si="1">D30</f>
        <v>10</v>
      </c>
      <c r="F30" s="20">
        <f t="shared" si="1"/>
        <v>10</v>
      </c>
    </row>
    <row r="31" spans="1:9" x14ac:dyDescent="0.2">
      <c r="A31" s="14" t="s">
        <v>8</v>
      </c>
      <c r="B31" s="14"/>
      <c r="C31" s="20">
        <f>C29-C30</f>
        <v>30</v>
      </c>
      <c r="D31" s="20">
        <f t="shared" ref="D31:F31" si="2">D29-D30</f>
        <v>20</v>
      </c>
      <c r="E31" s="20">
        <f t="shared" si="2"/>
        <v>10</v>
      </c>
      <c r="F31" s="20">
        <f t="shared" si="2"/>
        <v>0</v>
      </c>
    </row>
    <row r="32" spans="1:9" x14ac:dyDescent="0.2">
      <c r="A32" s="14" t="s">
        <v>9</v>
      </c>
      <c r="B32" s="14"/>
      <c r="C32" s="25">
        <v>0.06</v>
      </c>
      <c r="D32" s="25">
        <v>0.06</v>
      </c>
      <c r="E32" s="25">
        <v>0.06</v>
      </c>
      <c r="F32" s="25">
        <v>0.06</v>
      </c>
    </row>
    <row r="33" spans="1:6" x14ac:dyDescent="0.2">
      <c r="A33" s="14" t="s">
        <v>10</v>
      </c>
      <c r="B33" s="14"/>
      <c r="C33" s="22">
        <f>C29*C32</f>
        <v>2.4</v>
      </c>
      <c r="D33" s="22">
        <f>D29*D32</f>
        <v>1.7999999999999998</v>
      </c>
      <c r="E33" s="22">
        <f t="shared" ref="E33:F33" si="3">E29*E32</f>
        <v>1.2</v>
      </c>
      <c r="F33" s="22">
        <f t="shared" si="3"/>
        <v>0.6</v>
      </c>
    </row>
    <row r="34" spans="1:6" x14ac:dyDescent="0.2">
      <c r="A34" s="14" t="s">
        <v>11</v>
      </c>
      <c r="B34" s="14"/>
      <c r="C34" s="22">
        <f>C30+C33</f>
        <v>12.4</v>
      </c>
      <c r="D34" s="22">
        <f t="shared" ref="D34:F34" si="4">D30+D33</f>
        <v>11.8</v>
      </c>
      <c r="E34" s="22">
        <f t="shared" si="4"/>
        <v>11.2</v>
      </c>
      <c r="F34" s="22">
        <f t="shared" si="4"/>
        <v>10.6</v>
      </c>
    </row>
    <row r="35" spans="1:6" x14ac:dyDescent="0.2">
      <c r="A35" s="14" t="s">
        <v>12</v>
      </c>
      <c r="B35" s="14"/>
      <c r="C35" s="21">
        <v>0.1</v>
      </c>
      <c r="D35" s="21">
        <v>0.1</v>
      </c>
      <c r="E35" s="21">
        <v>0.1</v>
      </c>
      <c r="F35" s="21">
        <v>0.1</v>
      </c>
    </row>
    <row r="36" spans="1:6" x14ac:dyDescent="0.2">
      <c r="A36" s="14" t="s">
        <v>13</v>
      </c>
      <c r="B36" s="14"/>
      <c r="C36" s="23">
        <f>C34/(1+C35)^C28</f>
        <v>11.272727272727272</v>
      </c>
      <c r="D36" s="23">
        <f t="shared" ref="D36:F36" si="5">D34/(1+D35)^D28</f>
        <v>9.7520661157024779</v>
      </c>
      <c r="E36" s="23">
        <f t="shared" si="5"/>
        <v>8.4147257700976681</v>
      </c>
      <c r="F36" s="23">
        <f t="shared" si="5"/>
        <v>7.2399426268697473</v>
      </c>
    </row>
    <row r="37" spans="1:6" x14ac:dyDescent="0.2">
      <c r="A37" s="13" t="s">
        <v>14</v>
      </c>
      <c r="B37" s="13"/>
      <c r="C37" s="24">
        <f>SUM(C36:F36)</f>
        <v>36.679461785397166</v>
      </c>
    </row>
    <row r="39" spans="1:6" x14ac:dyDescent="0.2">
      <c r="A39" s="4" t="s">
        <v>17</v>
      </c>
    </row>
    <row r="40" spans="1:6" x14ac:dyDescent="0.2">
      <c r="A40" s="30" t="s">
        <v>27</v>
      </c>
      <c r="B40" s="31">
        <f>C37</f>
        <v>36.679461785397166</v>
      </c>
    </row>
    <row r="41" spans="1:6" x14ac:dyDescent="0.2">
      <c r="A41" s="16" t="s">
        <v>28</v>
      </c>
      <c r="B41" s="29">
        <v>24</v>
      </c>
    </row>
    <row r="42" spans="1:6" ht="15" x14ac:dyDescent="0.2">
      <c r="A42" s="2" t="s">
        <v>18</v>
      </c>
      <c r="B42" s="2">
        <f>B40-B41</f>
        <v>12.679461785397166</v>
      </c>
    </row>
    <row r="44" spans="1:6" x14ac:dyDescent="0.2">
      <c r="A44" s="4" t="s">
        <v>19</v>
      </c>
    </row>
    <row r="45" spans="1:6" ht="15" x14ac:dyDescent="0.2">
      <c r="A45" s="2" t="s">
        <v>20</v>
      </c>
      <c r="B45" s="2">
        <f>B19-B42</f>
        <v>3347.3205382146029</v>
      </c>
    </row>
    <row r="46" spans="1:6" ht="15" x14ac:dyDescent="0.2">
      <c r="A46" s="2" t="s">
        <v>29</v>
      </c>
      <c r="B46" s="32">
        <v>0.14000000000000001</v>
      </c>
      <c r="C46" s="2">
        <f>B45*0.4</f>
        <v>1338.9282152858414</v>
      </c>
    </row>
    <row r="47" spans="1:6" ht="15" x14ac:dyDescent="0.2">
      <c r="A47" s="5" t="s">
        <v>21</v>
      </c>
      <c r="B47" s="33">
        <f>B45*B46</f>
        <v>468.62487535004448</v>
      </c>
    </row>
    <row r="49" spans="1:9" ht="14.25" customHeight="1" x14ac:dyDescent="0.2">
      <c r="A49" s="6" t="s">
        <v>31</v>
      </c>
      <c r="B49" s="6"/>
      <c r="C49" s="6"/>
      <c r="D49" s="6"/>
      <c r="E49" s="6"/>
      <c r="F49" s="6"/>
      <c r="G49" s="6"/>
      <c r="H49" s="6"/>
      <c r="I49" s="6"/>
    </row>
    <row r="50" spans="1:9" x14ac:dyDescent="0.2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6"/>
      <c r="B52" s="6"/>
      <c r="C52" s="6"/>
      <c r="D52" s="6"/>
      <c r="E52" s="6"/>
      <c r="F52" s="6"/>
      <c r="G52" s="6"/>
      <c r="H52" s="6"/>
      <c r="I52" s="6"/>
    </row>
  </sheetData>
  <mergeCells count="17">
    <mergeCell ref="A49:I52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2:I27"/>
    <mergeCell ref="A2:I7"/>
    <mergeCell ref="A1:B1"/>
    <mergeCell ref="A8:B8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Natalia Kirshina</cp:lastModifiedBy>
  <dcterms:created xsi:type="dcterms:W3CDTF">2024-03-31T13:02:01Z</dcterms:created>
  <dcterms:modified xsi:type="dcterms:W3CDTF">2024-04-12T19:20:06Z</dcterms:modified>
</cp:coreProperties>
</file>