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efaultThemeVersion="124226"/>
  <mc:AlternateContent xmlns:mc="http://schemas.openxmlformats.org/markup-compatibility/2006">
    <mc:Choice Requires="x15">
      <x15ac:absPath xmlns:x15ac="http://schemas.microsoft.com/office/spreadsheetml/2010/11/ac" url="/Users/nk/Downloads/"/>
    </mc:Choice>
  </mc:AlternateContent>
  <xr:revisionPtr revIDLastSave="0" documentId="8_{006DE498-86DE-4F4C-94B2-AE8B78C5883B}" xr6:coauthVersionLast="47" xr6:coauthVersionMax="47" xr10:uidLastSave="{00000000-0000-0000-0000-000000000000}"/>
  <bookViews>
    <workbookView xWindow="0" yWindow="500" windowWidth="32500" windowHeight="194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D13" i="1"/>
  <c r="E13" i="1"/>
  <c r="F13" i="1"/>
  <c r="G13" i="1"/>
  <c r="B13" i="1"/>
  <c r="D28" i="1"/>
  <c r="E27" i="1"/>
  <c r="E28" i="1" s="1"/>
  <c r="C18" i="1"/>
  <c r="D18" i="1" s="1"/>
  <c r="E18" i="1" s="1"/>
  <c r="F18" i="1" s="1"/>
  <c r="G18" i="1" s="1"/>
  <c r="C17" i="1"/>
  <c r="D17" i="1" s="1"/>
  <c r="E17" i="1" s="1"/>
  <c r="F17" i="1" s="1"/>
  <c r="G17" i="1" s="1"/>
  <c r="C15" i="1"/>
  <c r="D15" i="1" s="1"/>
  <c r="E15" i="1" s="1"/>
  <c r="F15" i="1" s="1"/>
  <c r="G15" i="1" s="1"/>
  <c r="B11" i="1"/>
  <c r="C11" i="1" s="1"/>
  <c r="F27" i="1" l="1"/>
  <c r="C19" i="1"/>
  <c r="C21" i="1" s="1"/>
  <c r="D11" i="1"/>
  <c r="B19" i="1"/>
  <c r="B21" i="1" s="1"/>
  <c r="G27" i="1" l="1"/>
  <c r="G28" i="1" s="1"/>
  <c r="F28" i="1"/>
  <c r="D19" i="1"/>
  <c r="D21" i="1" s="1"/>
  <c r="D26" i="1" s="1"/>
  <c r="D29" i="1" s="1"/>
  <c r="E11" i="1"/>
  <c r="E19" i="1" l="1"/>
  <c r="E21" i="1" s="1"/>
  <c r="E26" i="1" s="1"/>
  <c r="E29" i="1" s="1"/>
  <c r="F11" i="1"/>
  <c r="G11" i="1" l="1"/>
  <c r="G19" i="1" s="1"/>
  <c r="G21" i="1" s="1"/>
  <c r="G26" i="1" s="1"/>
  <c r="G29" i="1" s="1"/>
  <c r="F19" i="1"/>
  <c r="F21" i="1" s="1"/>
  <c r="F26" i="1" s="1"/>
  <c r="F29" i="1" s="1"/>
  <c r="D30" i="1" s="1"/>
</calcChain>
</file>

<file path=xl/sharedStrings.xml><?xml version="1.0" encoding="utf-8"?>
<sst xmlns="http://schemas.openxmlformats.org/spreadsheetml/2006/main" count="26" uniqueCount="21">
  <si>
    <r>
      <t>5.2.3.21.</t>
    </r>
    <r>
      <rPr>
        <sz val="11"/>
        <color rgb="FF222222"/>
        <rFont val="Arial"/>
        <family val="2"/>
        <charset val="204"/>
      </rPr>
      <t> 4 балла.</t>
    </r>
  </si>
  <si>
    <r>
      <t xml:space="preserve">Определить методом дисконтированных денежных потоков стоимость производственной линии </t>
    </r>
    <r>
      <rPr>
        <sz val="11"/>
        <color rgb="FFFF0000"/>
        <rFont val="Arial"/>
        <family val="2"/>
        <charset val="204"/>
      </rPr>
      <t>на 01.01.2019 года.</t>
    </r>
    <r>
      <rPr>
        <sz val="11"/>
        <color rgb="FF222222"/>
        <rFont val="Arial"/>
        <family val="2"/>
        <charset val="204"/>
      </rPr>
      <t xml:space="preserve"> Ежемесячный объем производства продукции- 100 шт., стоимость 1 единицы продукции по состоянию на 01.01.2017 составляет 500 руб./шт. Линия может работать 3 года, после чего для продолжения работы линии еще на 3 года необходимо проведение капитального ремонта, затраты на который составляют 800 000 руб. в ценах по состоянию на дату капитального ремонта. </t>
    </r>
    <r>
      <rPr>
        <sz val="11"/>
        <color rgb="FFFF0000"/>
        <rFont val="Arial"/>
        <family val="2"/>
        <charset val="204"/>
      </rPr>
      <t xml:space="preserve">Капитальный ремонт сроком 4 месяца продлит срок службы линии на 3 года (4 мес. учитываются в этом сроке). </t>
    </r>
    <r>
      <rPr>
        <sz val="11"/>
        <rFont val="Arial"/>
        <family val="2"/>
        <charset val="204"/>
      </rPr>
      <t xml:space="preserve">Длительность планового регламентного обслуживания в период до капитального ремонта составляет 1 месяц в год, после проведения капитального ремонта 3 месяца в год. </t>
    </r>
    <r>
      <rPr>
        <sz val="11"/>
        <color rgb="FFFF0000"/>
        <rFont val="Arial"/>
        <family val="2"/>
        <charset val="204"/>
      </rPr>
      <t xml:space="preserve"> </t>
    </r>
    <r>
      <rPr>
        <sz val="11"/>
        <color rgb="FF222222"/>
        <rFont val="Arial"/>
        <family val="2"/>
        <charset val="204"/>
      </rPr>
      <t>В год проведения капитального ремонта плановое регламентное обслуживание не проводится. До ремонта  Среднегодовое значение постоянных эксплуатационных затрат составляют 10 000 руб., проведение капитального ремонта не отражается на величине постоянных затрат. Переменные затраты на производство 1 единицы продукции в 2017 году составляют 130 руб./шт. Ставка дисконтирования 0,2, дисконтирование провести на середину периода, длительность каждого периода - 1 год. Изменение цен на продукцию, элементы себестоимости, ремонты происходит в начале каждого года:</t>
    </r>
  </si>
  <si>
    <t>Период</t>
  </si>
  <si>
    <t>Индексы изменения цен на продукцию на начало года по отношению к началу предыдущего года</t>
  </si>
  <si>
    <t>Индексы изменения затрат по выпуску единицы продукции на начало года по отношению к началу предыдущего года</t>
  </si>
  <si>
    <t>Индексы изменения затрат на капитальный ремонт на начало года по отношению к началу предыдущего года</t>
  </si>
  <si>
    <t>Год</t>
  </si>
  <si>
    <t>Объем в год</t>
  </si>
  <si>
    <t>Недозагрузка</t>
  </si>
  <si>
    <t>Цена продукции</t>
  </si>
  <si>
    <t>Переменные затраты на производство 1 единицы продукции</t>
  </si>
  <si>
    <t>Среднегодовое значение постоянных эксплуатационных затрат</t>
  </si>
  <si>
    <t>Потоки от продукции</t>
  </si>
  <si>
    <t>кап ремонт</t>
  </si>
  <si>
    <t>Итоговые денежные потоки</t>
  </si>
  <si>
    <t>Дисконтирование</t>
  </si>
  <si>
    <t>Ставка дисконтирования</t>
  </si>
  <si>
    <t>Диск.множитель</t>
  </si>
  <si>
    <t>ДДП</t>
  </si>
  <si>
    <t>РС</t>
  </si>
  <si>
    <t>Простой на ремонт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</si>
</sst>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
  </numFmts>
  <fonts count="6" x14ac:knownFonts="1">
    <font>
      <sz val="11"/>
      <color theme="1"/>
      <name val="Calibri"/>
      <family val="2"/>
      <charset val="204"/>
      <scheme val="minor"/>
    </font>
    <font>
      <b/>
      <sz val="11"/>
      <color rgb="FF222222"/>
      <name val="Arial"/>
      <family val="2"/>
      <charset val="204"/>
    </font>
    <font>
      <sz val="11"/>
      <color rgb="FF222222"/>
      <name val="Arial"/>
      <family val="2"/>
      <charset val="204"/>
    </font>
    <font>
      <sz val="11"/>
      <color rgb="FFFF0000"/>
      <name val="Arial"/>
      <family val="2"/>
      <charset val="204"/>
    </font>
    <font>
      <sz val="11"/>
      <name val="Arial"/>
      <family val="2"/>
      <charset val="204"/>
    </font>
    <font>
      <b/>
      <sz val="11"/>
      <color rgb="FFFF0000"/>
      <name val="Arial"/>
      <family val="2"/>
      <charset val="204"/>
    </font>
  </fonts>
  <fills count="6">
    <fill>
      <patternFill patternType="none"/>
    </fill>
    <fill>
      <patternFill patternType="gray125"/>
    </fill>
    <fill>
      <patternFill patternType="solid">
        <fgColor rgb="FFEAECF0"/>
        <bgColor indexed="64"/>
      </patternFill>
    </fill>
    <fill>
      <patternFill patternType="solid">
        <fgColor rgb="FFF8F9FA"/>
        <bgColor indexed="64"/>
      </patternFill>
    </fill>
    <fill>
      <patternFill patternType="solid">
        <fgColor rgb="FF00B050"/>
        <bgColor indexed="64"/>
      </patternFill>
    </fill>
    <fill>
      <patternFill patternType="solid">
        <fgColor rgb="FFFFFF00"/>
        <bgColor indexed="64"/>
      </patternFill>
    </fill>
  </fills>
  <borders count="2">
    <border>
      <left/>
      <right/>
      <top/>
      <bottom/>
      <diagonal/>
    </border>
    <border>
      <left style="medium">
        <color rgb="FFA2A9B1"/>
      </left>
      <right style="medium">
        <color rgb="FFA2A9B1"/>
      </right>
      <top style="medium">
        <color rgb="FFA2A9B1"/>
      </top>
      <bottom style="medium">
        <color rgb="FFA2A9B1"/>
      </bottom>
      <diagonal/>
    </border>
  </borders>
  <cellStyleXfs count="1">
    <xf numFmtId="0" fontId="0" fillId="0" borderId="0"/>
  </cellStyleXfs>
  <cellXfs count="18">
    <xf numFmtId="0" fontId="0" fillId="0" borderId="0" xfId="0"/>
    <xf numFmtId="0" fontId="1" fillId="0" borderId="0" xfId="0" applyFont="1" applyAlignment="1">
      <alignment vertical="center" wrapText="1"/>
    </xf>
    <xf numFmtId="4" fontId="0" fillId="0" borderId="0" xfId="0" applyNumberFormat="1"/>
    <xf numFmtId="4" fontId="0" fillId="0" borderId="0" xfId="0" applyNumberFormat="1" applyAlignment="1">
      <alignment wrapText="1"/>
    </xf>
    <xf numFmtId="0" fontId="0" fillId="0" borderId="0" xfId="0" applyAlignment="1">
      <alignment wrapText="1"/>
    </xf>
    <xf numFmtId="0" fontId="2" fillId="0" borderId="0" xfId="0" applyFont="1"/>
    <xf numFmtId="0" fontId="1" fillId="2" borderId="1" xfId="0" applyFont="1" applyFill="1" applyBorder="1" applyAlignment="1">
      <alignment horizontal="center" vertical="center" wrapText="1"/>
    </xf>
    <xf numFmtId="0" fontId="2" fillId="3" borderId="1" xfId="0" applyFont="1" applyFill="1" applyBorder="1" applyAlignment="1">
      <alignment vertical="center"/>
    </xf>
    <xf numFmtId="0" fontId="2" fillId="3" borderId="1" xfId="0" applyFont="1" applyFill="1" applyBorder="1" applyAlignment="1">
      <alignment vertical="center" wrapText="1"/>
    </xf>
    <xf numFmtId="4" fontId="2" fillId="3" borderId="1" xfId="0" applyNumberFormat="1" applyFont="1" applyFill="1" applyBorder="1" applyAlignment="1">
      <alignment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0" xfId="0" applyFont="1" applyAlignment="1">
      <alignment horizontal="center" vertical="center" wrapText="1"/>
    </xf>
    <xf numFmtId="168" fontId="2" fillId="3" borderId="1" xfId="0" applyNumberFormat="1" applyFont="1" applyFill="1" applyBorder="1" applyAlignment="1">
      <alignment vertical="center" wrapText="1"/>
    </xf>
    <xf numFmtId="3" fontId="2" fillId="3" borderId="1" xfId="0" applyNumberFormat="1" applyFont="1" applyFill="1" applyBorder="1" applyAlignment="1">
      <alignment vertical="center" wrapText="1"/>
    </xf>
    <xf numFmtId="3" fontId="0" fillId="0" borderId="0" xfId="0" applyNumberFormat="1"/>
    <xf numFmtId="3" fontId="2" fillId="5" borderId="1" xfId="0" applyNumberFormat="1"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topLeftCell="A6" workbookViewId="0">
      <selection activeCell="A34" sqref="A34"/>
    </sheetView>
  </sheetViews>
  <sheetFormatPr baseColWidth="10" defaultColWidth="8.83203125" defaultRowHeight="15" x14ac:dyDescent="0.2"/>
  <cols>
    <col min="1" max="1" width="100.33203125" customWidth="1"/>
    <col min="2" max="3" width="13.1640625" customWidth="1"/>
    <col min="4" max="4" width="14.6640625" customWidth="1"/>
    <col min="5" max="7" width="13.1640625" customWidth="1"/>
  </cols>
  <sheetData>
    <row r="1" spans="1:8" x14ac:dyDescent="0.2">
      <c r="A1" s="1" t="s">
        <v>0</v>
      </c>
      <c r="C1" s="2"/>
      <c r="D1" s="2"/>
      <c r="E1" s="2"/>
      <c r="F1" s="2"/>
      <c r="G1" s="2"/>
      <c r="H1" s="2"/>
    </row>
    <row r="2" spans="1:8" s="4" customFormat="1" ht="157.5" customHeight="1" x14ac:dyDescent="0.2">
      <c r="A2" s="13" t="s">
        <v>1</v>
      </c>
      <c r="B2" s="13"/>
      <c r="C2" s="13"/>
      <c r="D2" s="13"/>
      <c r="E2" s="13"/>
      <c r="F2" s="13"/>
      <c r="G2" s="13"/>
      <c r="H2" s="3"/>
    </row>
    <row r="3" spans="1:8" ht="16" thickBot="1" x14ac:dyDescent="0.25">
      <c r="A3" s="5"/>
      <c r="C3" s="2"/>
      <c r="D3" s="2"/>
      <c r="E3" s="2"/>
      <c r="F3" s="2"/>
      <c r="G3" s="2"/>
      <c r="H3" s="2"/>
    </row>
    <row r="4" spans="1:8" ht="16" thickBot="1" x14ac:dyDescent="0.25">
      <c r="A4" s="6" t="s">
        <v>2</v>
      </c>
      <c r="B4" s="6">
        <v>2017</v>
      </c>
      <c r="C4" s="6">
        <v>2018</v>
      </c>
      <c r="D4" s="6">
        <v>2019</v>
      </c>
      <c r="E4" s="6">
        <v>2020</v>
      </c>
      <c r="F4" s="6">
        <v>2021</v>
      </c>
      <c r="G4" s="6">
        <v>2022</v>
      </c>
      <c r="H4" s="2"/>
    </row>
    <row r="5" spans="1:8" ht="16" thickBot="1" x14ac:dyDescent="0.25">
      <c r="A5" s="7" t="s">
        <v>3</v>
      </c>
      <c r="B5" s="8">
        <v>1.08</v>
      </c>
      <c r="C5" s="9">
        <v>1.06</v>
      </c>
      <c r="D5" s="9">
        <v>1.05</v>
      </c>
      <c r="E5" s="9">
        <v>1.03</v>
      </c>
      <c r="F5" s="9">
        <v>1.03</v>
      </c>
      <c r="G5" s="9">
        <v>1.03</v>
      </c>
      <c r="H5" s="2"/>
    </row>
    <row r="6" spans="1:8" ht="16" thickBot="1" x14ac:dyDescent="0.25">
      <c r="A6" s="7" t="s">
        <v>4</v>
      </c>
      <c r="B6" s="8">
        <v>1.1000000000000001</v>
      </c>
      <c r="C6" s="9">
        <v>1.08</v>
      </c>
      <c r="D6" s="9">
        <v>1.06</v>
      </c>
      <c r="E6" s="9">
        <v>1.04</v>
      </c>
      <c r="F6" s="9">
        <v>1.04</v>
      </c>
      <c r="G6" s="9">
        <v>1.04</v>
      </c>
      <c r="H6" s="2"/>
    </row>
    <row r="7" spans="1:8" ht="16" thickBot="1" x14ac:dyDescent="0.25">
      <c r="A7" s="7" t="s">
        <v>5</v>
      </c>
      <c r="B7" s="8">
        <v>1.04</v>
      </c>
      <c r="C7" s="9">
        <v>1.05</v>
      </c>
      <c r="D7" s="9">
        <v>1.08</v>
      </c>
      <c r="E7" s="9">
        <v>1.0900000000000001</v>
      </c>
      <c r="F7" s="9">
        <v>1.07</v>
      </c>
      <c r="G7" s="9">
        <v>1.06</v>
      </c>
      <c r="H7" s="2"/>
    </row>
    <row r="8" spans="1:8" x14ac:dyDescent="0.2">
      <c r="C8" s="2"/>
      <c r="D8" s="2"/>
      <c r="E8" s="2"/>
      <c r="F8" s="2"/>
      <c r="G8" s="2"/>
      <c r="H8" s="2"/>
    </row>
    <row r="9" spans="1:8" ht="16" thickBot="1" x14ac:dyDescent="0.25">
      <c r="A9" s="10"/>
      <c r="C9" s="2"/>
      <c r="D9" s="2"/>
      <c r="E9" s="2"/>
      <c r="F9" s="2"/>
      <c r="G9" s="2"/>
      <c r="H9" s="2"/>
    </row>
    <row r="10" spans="1:8" ht="16" thickBot="1" x14ac:dyDescent="0.25">
      <c r="A10" s="6" t="s">
        <v>6</v>
      </c>
      <c r="B10" s="6">
        <v>2017</v>
      </c>
      <c r="C10" s="6">
        <v>2018</v>
      </c>
      <c r="D10" s="6">
        <v>2019</v>
      </c>
      <c r="E10" s="6">
        <v>2020</v>
      </c>
      <c r="F10" s="6">
        <v>2021</v>
      </c>
      <c r="G10" s="6">
        <v>2022</v>
      </c>
      <c r="H10" s="2"/>
    </row>
    <row r="11" spans="1:8" s="2" customFormat="1" ht="16" thickBot="1" x14ac:dyDescent="0.25">
      <c r="A11" s="9" t="s">
        <v>7</v>
      </c>
      <c r="B11" s="15">
        <f>100*12</f>
        <v>1200</v>
      </c>
      <c r="C11" s="15">
        <f>B11</f>
        <v>1200</v>
      </c>
      <c r="D11" s="15">
        <f t="shared" ref="D11:G11" si="0">C11</f>
        <v>1200</v>
      </c>
      <c r="E11" s="15">
        <f t="shared" si="0"/>
        <v>1200</v>
      </c>
      <c r="F11" s="15">
        <f t="shared" si="0"/>
        <v>1200</v>
      </c>
      <c r="G11" s="15">
        <f t="shared" si="0"/>
        <v>1200</v>
      </c>
    </row>
    <row r="12" spans="1:8" s="2" customFormat="1" ht="16" thickBot="1" x14ac:dyDescent="0.25">
      <c r="A12" s="9" t="s">
        <v>20</v>
      </c>
      <c r="B12" s="15">
        <v>1</v>
      </c>
      <c r="C12" s="15">
        <v>1</v>
      </c>
      <c r="D12" s="15">
        <v>1</v>
      </c>
      <c r="E12" s="15">
        <v>4</v>
      </c>
      <c r="F12" s="15">
        <v>3</v>
      </c>
      <c r="G12" s="15">
        <v>3</v>
      </c>
    </row>
    <row r="13" spans="1:8" s="2" customFormat="1" ht="16" thickBot="1" x14ac:dyDescent="0.25">
      <c r="A13" s="9" t="s">
        <v>8</v>
      </c>
      <c r="B13" s="9">
        <f>B12/12</f>
        <v>8.3333333333333329E-2</v>
      </c>
      <c r="C13" s="9">
        <f t="shared" ref="C13:G13" si="1">C12/12</f>
        <v>8.3333333333333329E-2</v>
      </c>
      <c r="D13" s="9">
        <f t="shared" si="1"/>
        <v>8.3333333333333329E-2</v>
      </c>
      <c r="E13" s="9">
        <f t="shared" si="1"/>
        <v>0.33333333333333331</v>
      </c>
      <c r="F13" s="9">
        <f t="shared" si="1"/>
        <v>0.25</v>
      </c>
      <c r="G13" s="9">
        <f t="shared" si="1"/>
        <v>0.25</v>
      </c>
    </row>
    <row r="14" spans="1:8" s="2" customFormat="1" ht="16" thickBot="1" x14ac:dyDescent="0.25">
      <c r="A14" s="9" t="s">
        <v>3</v>
      </c>
      <c r="B14" s="9"/>
      <c r="C14" s="9">
        <v>1.06</v>
      </c>
      <c r="D14" s="9">
        <v>1.05</v>
      </c>
      <c r="E14" s="9">
        <v>1.03</v>
      </c>
      <c r="F14" s="9">
        <v>1.03</v>
      </c>
      <c r="G14" s="9">
        <v>1.03</v>
      </c>
    </row>
    <row r="15" spans="1:8" s="2" customFormat="1" ht="16" thickBot="1" x14ac:dyDescent="0.25">
      <c r="A15" s="9" t="s">
        <v>9</v>
      </c>
      <c r="B15" s="9">
        <v>500</v>
      </c>
      <c r="C15" s="9">
        <f>B15*C14</f>
        <v>530</v>
      </c>
      <c r="D15" s="9">
        <f t="shared" ref="D15:G15" si="2">C15*D14</f>
        <v>556.5</v>
      </c>
      <c r="E15" s="9">
        <f t="shared" si="2"/>
        <v>573.19500000000005</v>
      </c>
      <c r="F15" s="9">
        <f t="shared" si="2"/>
        <v>590.39085000000011</v>
      </c>
      <c r="G15" s="9">
        <f t="shared" si="2"/>
        <v>608.10257550000017</v>
      </c>
    </row>
    <row r="16" spans="1:8" s="2" customFormat="1" ht="31" thickBot="1" x14ac:dyDescent="0.25">
      <c r="A16" s="8" t="s">
        <v>4</v>
      </c>
      <c r="B16" s="8"/>
      <c r="C16" s="9">
        <v>1.08</v>
      </c>
      <c r="D16" s="9">
        <v>1.06</v>
      </c>
      <c r="E16" s="9">
        <v>1.04</v>
      </c>
      <c r="F16" s="9">
        <v>1.04</v>
      </c>
      <c r="G16" s="9">
        <v>1.04</v>
      </c>
    </row>
    <row r="17" spans="1:8" s="2" customFormat="1" ht="16" thickBot="1" x14ac:dyDescent="0.25">
      <c r="A17" s="9" t="s">
        <v>10</v>
      </c>
      <c r="B17" s="14">
        <v>130</v>
      </c>
      <c r="C17" s="14">
        <f>B17*C16</f>
        <v>140.4</v>
      </c>
      <c r="D17" s="14">
        <f t="shared" ref="D17:G17" si="3">C17*D16</f>
        <v>148.82400000000001</v>
      </c>
      <c r="E17" s="14">
        <f t="shared" si="3"/>
        <v>154.77696000000003</v>
      </c>
      <c r="F17" s="14">
        <f t="shared" si="3"/>
        <v>160.96803840000004</v>
      </c>
      <c r="G17" s="14">
        <f t="shared" si="3"/>
        <v>167.40675993600004</v>
      </c>
    </row>
    <row r="18" spans="1:8" s="2" customFormat="1" ht="16" thickBot="1" x14ac:dyDescent="0.25">
      <c r="A18" s="9" t="s">
        <v>11</v>
      </c>
      <c r="B18" s="15">
        <v>10000</v>
      </c>
      <c r="C18" s="15">
        <f>B18*C16</f>
        <v>10800</v>
      </c>
      <c r="D18" s="15">
        <f t="shared" ref="D18:G18" si="4">C18*D16</f>
        <v>11448</v>
      </c>
      <c r="E18" s="15">
        <f t="shared" si="4"/>
        <v>11905.92</v>
      </c>
      <c r="F18" s="15">
        <f t="shared" si="4"/>
        <v>12382.156800000001</v>
      </c>
      <c r="G18" s="15">
        <f t="shared" si="4"/>
        <v>12877.443072000002</v>
      </c>
    </row>
    <row r="19" spans="1:8" s="2" customFormat="1" ht="16" thickBot="1" x14ac:dyDescent="0.25">
      <c r="A19" s="9" t="s">
        <v>12</v>
      </c>
      <c r="B19" s="15">
        <f>B11*(1-B13)*(B15-B17)-B18</f>
        <v>397000</v>
      </c>
      <c r="C19" s="15">
        <f t="shared" ref="C19:G19" si="5">C11*(1-C13)*(C15-C17)-C18</f>
        <v>417760</v>
      </c>
      <c r="D19" s="15">
        <f t="shared" si="5"/>
        <v>436995.6</v>
      </c>
      <c r="E19" s="15">
        <f t="shared" si="5"/>
        <v>322828.5120000001</v>
      </c>
      <c r="F19" s="15">
        <f t="shared" si="5"/>
        <v>374098.37364000006</v>
      </c>
      <c r="G19" s="15">
        <f t="shared" si="5"/>
        <v>383748.79093560012</v>
      </c>
    </row>
    <row r="20" spans="1:8" s="2" customFormat="1" ht="16" thickBot="1" x14ac:dyDescent="0.25">
      <c r="A20" s="9" t="s">
        <v>13</v>
      </c>
      <c r="B20" s="9"/>
      <c r="C20" s="9"/>
      <c r="D20" s="9"/>
      <c r="E20" s="15">
        <v>-800000</v>
      </c>
      <c r="F20" s="9"/>
      <c r="G20" s="9"/>
    </row>
    <row r="21" spans="1:8" s="2" customFormat="1" ht="16" thickBot="1" x14ac:dyDescent="0.25">
      <c r="A21" s="9" t="s">
        <v>14</v>
      </c>
      <c r="B21" s="9">
        <f>SUM(B19:B20)</f>
        <v>397000</v>
      </c>
      <c r="C21" s="9">
        <f t="shared" ref="C21:G21" si="6">SUM(C19:C20)</f>
        <v>417760</v>
      </c>
      <c r="D21" s="9">
        <f t="shared" si="6"/>
        <v>436995.6</v>
      </c>
      <c r="E21" s="9">
        <f t="shared" si="6"/>
        <v>-477171.4879999999</v>
      </c>
      <c r="F21" s="9">
        <f t="shared" si="6"/>
        <v>374098.37364000006</v>
      </c>
      <c r="G21" s="9">
        <f t="shared" si="6"/>
        <v>383748.79093560012</v>
      </c>
    </row>
    <row r="22" spans="1:8" x14ac:dyDescent="0.2">
      <c r="A22" s="2"/>
      <c r="B22" s="2"/>
      <c r="C22" s="2"/>
      <c r="D22" s="2"/>
      <c r="E22" s="2"/>
      <c r="F22" s="2"/>
      <c r="G22" s="2"/>
      <c r="H22" s="2"/>
    </row>
    <row r="23" spans="1:8" ht="16" thickBot="1" x14ac:dyDescent="0.25">
      <c r="A23" s="2" t="s">
        <v>15</v>
      </c>
      <c r="B23" s="2"/>
      <c r="C23" s="2"/>
      <c r="D23" s="2"/>
      <c r="E23" s="2"/>
      <c r="F23" s="2"/>
      <c r="G23" s="2"/>
      <c r="H23" s="2"/>
    </row>
    <row r="24" spans="1:8" ht="16" thickBot="1" x14ac:dyDescent="0.25">
      <c r="A24" s="6" t="s">
        <v>6</v>
      </c>
      <c r="B24" s="11">
        <v>2017</v>
      </c>
      <c r="C24" s="11">
        <v>2018</v>
      </c>
      <c r="D24" s="12">
        <v>2019</v>
      </c>
      <c r="E24" s="6">
        <v>2020</v>
      </c>
      <c r="F24" s="6">
        <v>2021</v>
      </c>
      <c r="G24" s="6">
        <v>2022</v>
      </c>
      <c r="H24" s="2"/>
    </row>
    <row r="25" spans="1:8" ht="16" thickBot="1" x14ac:dyDescent="0.25">
      <c r="A25" s="9" t="s">
        <v>2</v>
      </c>
      <c r="B25" s="9"/>
      <c r="C25" s="9"/>
      <c r="D25" s="15">
        <v>1</v>
      </c>
      <c r="E25" s="15">
        <v>2</v>
      </c>
      <c r="F25" s="15">
        <v>3</v>
      </c>
      <c r="G25" s="15">
        <v>4</v>
      </c>
      <c r="H25" s="2"/>
    </row>
    <row r="26" spans="1:8" ht="16" thickBot="1" x14ac:dyDescent="0.25">
      <c r="A26" s="9" t="s">
        <v>14</v>
      </c>
      <c r="B26" s="9"/>
      <c r="C26" s="9"/>
      <c r="D26" s="15">
        <f>D21</f>
        <v>436995.6</v>
      </c>
      <c r="E26" s="15">
        <f>E21</f>
        <v>-477171.4879999999</v>
      </c>
      <c r="F26" s="15">
        <f>F21</f>
        <v>374098.37364000006</v>
      </c>
      <c r="G26" s="15">
        <f>G21</f>
        <v>383748.79093560012</v>
      </c>
      <c r="H26" s="2"/>
    </row>
    <row r="27" spans="1:8" ht="16" thickBot="1" x14ac:dyDescent="0.25">
      <c r="A27" s="9" t="s">
        <v>16</v>
      </c>
      <c r="B27" s="9"/>
      <c r="C27" s="9"/>
      <c r="D27" s="9">
        <v>0.2</v>
      </c>
      <c r="E27" s="9">
        <f>D27</f>
        <v>0.2</v>
      </c>
      <c r="F27" s="9">
        <f t="shared" ref="F27:G27" si="7">E27</f>
        <v>0.2</v>
      </c>
      <c r="G27" s="9">
        <f t="shared" si="7"/>
        <v>0.2</v>
      </c>
      <c r="H27" s="2"/>
    </row>
    <row r="28" spans="1:8" ht="16" thickBot="1" x14ac:dyDescent="0.25">
      <c r="A28" s="9" t="s">
        <v>17</v>
      </c>
      <c r="B28" s="9"/>
      <c r="C28" s="9"/>
      <c r="D28" s="9">
        <f>1/(1+D27)^(D25-0.5)</f>
        <v>0.9128709291752769</v>
      </c>
      <c r="E28" s="9">
        <f t="shared" ref="E28:G28" si="8">1/(1+E27)^(E25-0.5)</f>
        <v>0.7607257743127307</v>
      </c>
      <c r="F28" s="9">
        <f t="shared" si="8"/>
        <v>0.63393814526060899</v>
      </c>
      <c r="G28" s="9">
        <f t="shared" si="8"/>
        <v>0.52828178771717416</v>
      </c>
      <c r="H28" s="2"/>
    </row>
    <row r="29" spans="1:8" ht="16" thickBot="1" x14ac:dyDescent="0.25">
      <c r="A29" s="9" t="s">
        <v>18</v>
      </c>
      <c r="B29" s="9"/>
      <c r="C29" s="9"/>
      <c r="D29" s="15">
        <f>D26*D28</f>
        <v>398920.57941750763</v>
      </c>
      <c r="E29" s="15">
        <f t="shared" ref="E29:G29" si="9">E26*E28</f>
        <v>-362996.64968875778</v>
      </c>
      <c r="F29" s="15">
        <f t="shared" si="9"/>
        <v>237155.22913035195</v>
      </c>
      <c r="G29" s="15">
        <f t="shared" si="9"/>
        <v>202727.49730976296</v>
      </c>
      <c r="H29" s="2"/>
    </row>
    <row r="30" spans="1:8" ht="16" thickBot="1" x14ac:dyDescent="0.25">
      <c r="A30" s="9" t="s">
        <v>19</v>
      </c>
      <c r="B30" s="9"/>
      <c r="C30" s="9"/>
      <c r="D30" s="17">
        <f>SUM(D29:G29)</f>
        <v>475806.65616886481</v>
      </c>
      <c r="E30" s="15"/>
      <c r="F30" s="15"/>
      <c r="G30" s="15"/>
      <c r="H30" s="2"/>
    </row>
    <row r="36" spans="4:4" x14ac:dyDescent="0.2">
      <c r="D36" s="16"/>
    </row>
  </sheetData>
  <mergeCells count="1">
    <mergeCell ref="A2:G2"/>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Нестерова</dc:creator>
  <cp:lastModifiedBy>Natalia Kirshina</cp:lastModifiedBy>
  <dcterms:created xsi:type="dcterms:W3CDTF">2024-05-28T19:44:53Z</dcterms:created>
  <dcterms:modified xsi:type="dcterms:W3CDTF">2024-05-31T18:22:05Z</dcterms:modified>
</cp:coreProperties>
</file>