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ocuments/Docs/Appraise/Квал Экзамен/Недвиж ответы/"/>
    </mc:Choice>
  </mc:AlternateContent>
  <xr:revisionPtr revIDLastSave="0" documentId="13_ncr:1_{A341AD03-B907-BB4F-8037-86697F2275B0}" xr6:coauthVersionLast="47" xr6:coauthVersionMax="47" xr10:uidLastSave="{00000000-0000-0000-0000-000000000000}"/>
  <bookViews>
    <workbookView xWindow="1800" yWindow="500" windowWidth="28940" windowHeight="20020" xr2:uid="{BF3908E1-0B68-D54A-A9FC-17915AA021ED}"/>
  </bookViews>
  <sheets>
    <sheet name="Лист1" sheetId="1" r:id="rId1"/>
    <sheet name="Лист2" sheetId="2" r:id="rId2"/>
    <sheet name="Лист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  <c r="E76" i="1"/>
  <c r="D76" i="1"/>
  <c r="E73" i="1"/>
  <c r="E75" i="1" s="1"/>
  <c r="E77" i="1" s="1"/>
  <c r="I70" i="1"/>
  <c r="I69" i="1"/>
  <c r="F71" i="1" s="1"/>
  <c r="F72" i="1" s="1"/>
  <c r="F73" i="1" s="1"/>
  <c r="F75" i="1" s="1"/>
  <c r="F77" i="1" s="1"/>
  <c r="F69" i="1"/>
  <c r="E66" i="1"/>
  <c r="I63" i="1"/>
  <c r="E63" i="1"/>
  <c r="I62" i="1"/>
  <c r="E60" i="1"/>
  <c r="F57" i="1"/>
  <c r="E57" i="1"/>
  <c r="D57" i="1"/>
  <c r="D73" i="1" s="1"/>
  <c r="D75" i="1" s="1"/>
  <c r="E39" i="1"/>
  <c r="E38" i="1"/>
  <c r="C81" i="1" l="1"/>
  <c r="C83" i="1" s="1"/>
  <c r="C84" i="1" s="1"/>
  <c r="C79" i="1"/>
  <c r="D77" i="1"/>
  <c r="C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 Зумберг</author>
  </authors>
  <commentList>
    <comment ref="D60" authorId="0" shapeId="0" xr:uid="{EFB3BA99-3892-2640-BEC8-7015FBD5E2F7}">
      <text>
        <r>
          <rPr>
            <b/>
            <sz val="9"/>
            <color rgb="FF000000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F60" authorId="0" shapeId="0" xr:uid="{0B43AAA6-20FD-F94B-BC44-B60D8AF10355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0" authorId="0" shapeId="0" xr:uid="{7DA43B38-18D4-0945-BB82-63C9D88341E3}">
      <text>
        <r>
          <rPr>
            <b/>
            <sz val="9"/>
            <color indexed="81"/>
            <rFont val="Tahoma"/>
            <family val="2"/>
            <charset val="204"/>
          </rPr>
          <t>Относительная стоимость</t>
        </r>
      </text>
    </comment>
    <comment ref="D63" authorId="0" shapeId="0" xr:uid="{5F37C82D-F68E-B644-BC36-7D0A07473878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3" authorId="0" shapeId="0" xr:uid="{39B5F0AD-85DF-6442-B979-ACF9B4C90DE3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6" authorId="0" shapeId="0" xr:uid="{16A4BF51-62D0-514B-BC86-E6425C043CD9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6" authorId="0" shapeId="0" xr:uid="{73B6A7B0-26BE-934D-ABC6-6F74E22A835B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8" authorId="0" shapeId="0" xr:uid="{AB8F3AB8-C368-2140-8942-0DB4304F896C}">
      <text>
        <r>
          <rPr>
            <b/>
            <sz val="9"/>
            <color indexed="81"/>
            <rFont val="Tahoma"/>
            <family val="2"/>
            <charset val="204"/>
          </rPr>
          <t>Относительная стоимость</t>
        </r>
      </text>
    </comment>
    <comment ref="D69" authorId="0" shapeId="0" xr:uid="{BF108CE6-975F-6245-83AC-6EE5C57D5917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9" authorId="0" shapeId="0" xr:uid="{9CE9B270-4454-C04A-9FE0-10BCCE538061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 shapeId="0" xr:uid="{952F2848-6AC6-8B47-BC1F-63C9F6C5F1C0}">
      <text>
        <r>
          <rPr>
            <b/>
            <sz val="9"/>
            <color indexed="81"/>
            <rFont val="Tahoma"/>
            <family val="2"/>
            <charset val="204"/>
          </rPr>
          <t>Поскольку корректировки приведены со знаком "минус", в скобках ставим "плюс"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0" authorId="0" shapeId="0" xr:uid="{0D8ED445-813C-334D-B660-919C991935B8}">
      <text>
        <r>
          <rPr>
            <b/>
            <sz val="9"/>
            <color indexed="81"/>
            <rFont val="Tahoma"/>
            <family val="2"/>
            <charset val="204"/>
          </rPr>
          <t>Поскольку корректировки приведены со знаком "минус", в скобках ставим "плюс"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2" authorId="0" shapeId="0" xr:uid="{62EECA76-912E-CE4E-B1F6-4794B8FBB451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2" authorId="0" shapeId="0" xr:uid="{7DFB45E3-4104-CD43-9BB6-C1363FBAF0A3}">
      <text>
        <r>
          <rPr>
            <b/>
            <sz val="9"/>
            <color indexed="81"/>
            <rFont val="Tahoma"/>
            <family val="2"/>
            <charset val="204"/>
          </rPr>
          <t>ОА не отличается по данному фактору от ОО. Сразу ставим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3" authorId="0" shapeId="0" xr:uid="{1725C0DA-D6CF-8446-85D5-A12304A403A2}">
      <text>
        <r>
          <rPr>
            <b/>
            <sz val="9"/>
            <color indexed="81"/>
            <rFont val="Tahoma"/>
            <family val="2"/>
            <charset val="204"/>
          </rPr>
          <t>Данный тип решения (когда цена предложения корректируется один раз на итоговый коэффициент) рекомендуется только для экзамена в целях ускорения решения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6" authorId="0" shapeId="0" xr:uid="{1BD08F29-6C3F-064E-AF10-501C683FFAC8}">
      <text>
        <r>
          <rPr>
            <b/>
            <sz val="9"/>
            <color rgb="FF000000"/>
            <rFont val="Tahoma"/>
            <family val="2"/>
            <charset val="204"/>
          </rPr>
          <t>Не надо округлять или вписывать вручную 0,33!!!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<sst xmlns="http://schemas.openxmlformats.org/spreadsheetml/2006/main" count="105" uniqueCount="70">
  <si>
    <t>3.2.2.6. КВАРТИРА. Определить рыночную стоимость двухкомнатной квартиры во введенном в эксплуатацию доме эконом-класса, находящемся в Юго-восточном административном округе населенного пункта. Общая площадь квартиры 60 кв.м, жилая площадь квартиры 41 кв.м. Разница между ценами сделок и ценами предложений составляет 7%. Для расчета удельной стоимости объекта скорректированные цены аналогов учитывайте с одинаковыми весами, корректировки применяйте последовательно. Результат расчета округлите до десятков тысяч рублей. Данные для расчета приведены в таблицах далее. Считать, что никакие корректировки, кроме перечисленных в Таблице №1, не требуются.</t>
  </si>
  <si>
    <t>Таблица №1</t>
  </si>
  <si>
    <t>Параметр</t>
  </si>
  <si>
    <t>ОО</t>
  </si>
  <si>
    <t>ОА1</t>
  </si>
  <si>
    <t>ОА2</t>
  </si>
  <si>
    <t>ОА3</t>
  </si>
  <si>
    <t>Тип</t>
  </si>
  <si>
    <t>Квартира</t>
  </si>
  <si>
    <t>Апартаменты</t>
  </si>
  <si>
    <t>Количество комнат</t>
  </si>
  <si>
    <t>Класс</t>
  </si>
  <si>
    <t>Эконом</t>
  </si>
  <si>
    <t>Комфорт</t>
  </si>
  <si>
    <t>Местоположение</t>
  </si>
  <si>
    <t>ЮВАО</t>
  </si>
  <si>
    <t>СВАО</t>
  </si>
  <si>
    <t>Стадия строительства</t>
  </si>
  <si>
    <r>
      <t xml:space="preserve">Цена предложения, руб./кв.м. </t>
    </r>
    <r>
      <rPr>
        <sz val="14"/>
        <color rgb="FFFF0000"/>
        <rFont val="Aptos Narrow"/>
        <family val="2"/>
        <charset val="204"/>
        <scheme val="minor"/>
      </rPr>
      <t>общей</t>
    </r>
  </si>
  <si>
    <t>Корректировки</t>
  </si>
  <si>
    <t xml:space="preserve"> - на уторгование</t>
  </si>
  <si>
    <t xml:space="preserve"> - на тип недвижимости</t>
  </si>
  <si>
    <t xml:space="preserve"> - на количество комнат</t>
  </si>
  <si>
    <t xml:space="preserve"> - на класс объекта</t>
  </si>
  <si>
    <t xml:space="preserve"> - на местоположение</t>
  </si>
  <si>
    <t xml:space="preserve"> - на стадию</t>
  </si>
  <si>
    <t>Таблица №2 Средние цены на квартиры и апартаменты по округам</t>
  </si>
  <si>
    <t>Округ</t>
  </si>
  <si>
    <t>Квартиры, 
руб./кв.м.</t>
  </si>
  <si>
    <t>Апартаменты, 
руб./кв.м.</t>
  </si>
  <si>
    <t>ВАО</t>
  </si>
  <si>
    <t>Таблица №3 Средние цены на квартиры по классам (при прочих равных условиях)</t>
  </si>
  <si>
    <t>Средняя цена, 
руб./кв.м.</t>
  </si>
  <si>
    <t>Бизнес</t>
  </si>
  <si>
    <t>Таблица №4 Скидка к цене за кв.м. в зависимости от стадии готовности дома</t>
  </si>
  <si>
    <t>Стадия</t>
  </si>
  <si>
    <t>корректировка относительно последующей стадии</t>
  </si>
  <si>
    <t>Относительные стоимости</t>
  </si>
  <si>
    <t>Начаты земляные работы</t>
  </si>
  <si>
    <t>Начато строительство наземной части</t>
  </si>
  <si>
    <t>Введен в эксплуатацию</t>
  </si>
  <si>
    <t>Таблица №5 Скидка к цене в зависимости от количества комнат (при прочих равных условиях)</t>
  </si>
  <si>
    <t>Скидка относительно 1-комнатной квартиры</t>
  </si>
  <si>
    <t>ТОРГ</t>
  </si>
  <si>
    <t>Корректировка на торг</t>
  </si>
  <si>
    <t>ТИП</t>
  </si>
  <si>
    <t>квартира</t>
  </si>
  <si>
    <t>апартаменты</t>
  </si>
  <si>
    <t>Значение параметра</t>
  </si>
  <si>
    <t>Корректировка на тип</t>
  </si>
  <si>
    <t>Комнаты</t>
  </si>
  <si>
    <t>Корректировка</t>
  </si>
  <si>
    <t>Отн. Ст.</t>
  </si>
  <si>
    <t>КОЛИЧЕСТВО КОМНАТ</t>
  </si>
  <si>
    <t>Корректировка на количество комнат</t>
  </si>
  <si>
    <t>КЛАСС</t>
  </si>
  <si>
    <t>Корректировка на класс</t>
  </si>
  <si>
    <t>МЕСТОПОЛОЖЕНИЕ</t>
  </si>
  <si>
    <t>Корректировка на место</t>
  </si>
  <si>
    <t>СТАДИЯ</t>
  </si>
  <si>
    <t>Корректировка на стадию</t>
  </si>
  <si>
    <t>Итоговый корректирующий коэфф.</t>
  </si>
  <si>
    <t>Цена предложения</t>
  </si>
  <si>
    <t>Скорректированная цена</t>
  </si>
  <si>
    <t>Вес аналога</t>
  </si>
  <si>
    <t>или</t>
  </si>
  <si>
    <t>Средневзвешенная стоимость 1 кв.м.</t>
  </si>
  <si>
    <t>Общая площадь, кв.м.</t>
  </si>
  <si>
    <t>Рыночная стоимость</t>
  </si>
  <si>
    <t>Округлённо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</si>
</sst>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2"/>
      <color theme="1"/>
      <name val="Aptos Narrow"/>
      <family val="2"/>
      <charset val="204"/>
      <scheme val="minor"/>
    </font>
    <font>
      <sz val="12"/>
      <color theme="1"/>
      <name val="Aptos Narrow"/>
      <family val="2"/>
      <charset val="204"/>
      <scheme val="minor"/>
    </font>
    <font>
      <sz val="14"/>
      <color theme="1"/>
      <name val="Aptos Narrow"/>
      <family val="2"/>
      <charset val="204"/>
      <scheme val="minor"/>
    </font>
    <font>
      <b/>
      <sz val="14"/>
      <color theme="1"/>
      <name val="Aptos Narrow"/>
      <family val="2"/>
      <charset val="204"/>
      <scheme val="minor"/>
    </font>
    <font>
      <sz val="14"/>
      <color rgb="FFFF0000"/>
      <name val="Aptos Narrow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4" fontId="2" fillId="0" borderId="0" xfId="0" applyNumberFormat="1" applyFont="1"/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/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9" fontId="2" fillId="0" borderId="9" xfId="1" applyFont="1" applyBorder="1" applyAlignment="1">
      <alignment horizontal="center"/>
    </xf>
    <xf numFmtId="164" fontId="2" fillId="0" borderId="0" xfId="0" applyNumberFormat="1" applyFont="1"/>
    <xf numFmtId="164" fontId="2" fillId="3" borderId="0" xfId="0" applyNumberFormat="1" applyFont="1" applyFill="1"/>
    <xf numFmtId="9" fontId="2" fillId="0" borderId="12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3" fontId="2" fillId="0" borderId="7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/>
    <xf numFmtId="4" fontId="2" fillId="0" borderId="20" xfId="0" applyNumberFormat="1" applyFont="1" applyBorder="1" applyAlignment="1">
      <alignment horizontal="center" vertical="center"/>
    </xf>
    <xf numFmtId="9" fontId="2" fillId="0" borderId="20" xfId="1" applyFont="1" applyBorder="1" applyAlignment="1">
      <alignment horizontal="center" vertical="center"/>
    </xf>
    <xf numFmtId="9" fontId="2" fillId="0" borderId="21" xfId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/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/>
    <xf numFmtId="9" fontId="2" fillId="0" borderId="0" xfId="1" applyFont="1"/>
    <xf numFmtId="3" fontId="3" fillId="4" borderId="14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C03B-2400-834C-A287-92A952762B39}">
  <dimension ref="B1:J87"/>
  <sheetViews>
    <sheetView tabSelected="1" topLeftCell="A23" workbookViewId="0">
      <selection activeCell="E60" sqref="E60"/>
    </sheetView>
  </sheetViews>
  <sheetFormatPr baseColWidth="10" defaultRowHeight="16" x14ac:dyDescent="0.2"/>
  <cols>
    <col min="2" max="2" width="63" customWidth="1"/>
    <col min="3" max="6" width="21" customWidth="1"/>
    <col min="7" max="9" width="20.33203125" customWidth="1"/>
  </cols>
  <sheetData>
    <row r="1" spans="2:10" ht="17" thickBot="1" x14ac:dyDescent="0.25"/>
    <row r="2" spans="2:10" s="1" customFormat="1" ht="20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s="1" customFormat="1" ht="19" x14ac:dyDescent="0.25"/>
    <row r="4" spans="2:10" s="1" customFormat="1" ht="19" x14ac:dyDescent="0.25"/>
    <row r="5" spans="2:10" s="1" customFormat="1" ht="20" thickBot="1" x14ac:dyDescent="0.3">
      <c r="B5" s="1" t="s">
        <v>1</v>
      </c>
    </row>
    <row r="6" spans="2:10" s="1" customFormat="1" ht="20" thickBot="1" x14ac:dyDescent="0.3"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</row>
    <row r="7" spans="2:10" s="1" customFormat="1" ht="19" x14ac:dyDescent="0.25">
      <c r="B7" s="8" t="s">
        <v>7</v>
      </c>
      <c r="C7" s="9" t="s">
        <v>8</v>
      </c>
      <c r="D7" s="9" t="s">
        <v>8</v>
      </c>
      <c r="E7" s="9" t="s">
        <v>9</v>
      </c>
      <c r="F7" s="10" t="s">
        <v>8</v>
      </c>
    </row>
    <row r="8" spans="2:10" s="1" customFormat="1" ht="19" x14ac:dyDescent="0.25">
      <c r="B8" s="11" t="s">
        <v>10</v>
      </c>
      <c r="C8" s="12">
        <v>2</v>
      </c>
      <c r="D8" s="12">
        <v>2</v>
      </c>
      <c r="E8" s="12">
        <v>3</v>
      </c>
      <c r="F8" s="13">
        <v>2</v>
      </c>
    </row>
    <row r="9" spans="2:10" s="1" customFormat="1" ht="19" x14ac:dyDescent="0.25">
      <c r="B9" s="11" t="s">
        <v>11</v>
      </c>
      <c r="C9" s="14" t="s">
        <v>12</v>
      </c>
      <c r="D9" s="14" t="s">
        <v>12</v>
      </c>
      <c r="E9" s="14" t="s">
        <v>13</v>
      </c>
      <c r="F9" s="15" t="s">
        <v>12</v>
      </c>
    </row>
    <row r="10" spans="2:10" s="1" customFormat="1" ht="19" x14ac:dyDescent="0.25">
      <c r="B10" s="11" t="s">
        <v>14</v>
      </c>
      <c r="C10" s="14" t="s">
        <v>15</v>
      </c>
      <c r="D10" s="14" t="s">
        <v>15</v>
      </c>
      <c r="E10" s="14" t="s">
        <v>15</v>
      </c>
      <c r="F10" s="15" t="s">
        <v>16</v>
      </c>
    </row>
    <row r="11" spans="2:10" s="1" customFormat="1" ht="19" x14ac:dyDescent="0.25">
      <c r="B11" s="11" t="s">
        <v>17</v>
      </c>
      <c r="C11" s="12">
        <v>3</v>
      </c>
      <c r="D11" s="12">
        <v>3</v>
      </c>
      <c r="E11" s="12">
        <v>3</v>
      </c>
      <c r="F11" s="13">
        <v>1</v>
      </c>
    </row>
    <row r="12" spans="2:10" s="1" customFormat="1" ht="19" x14ac:dyDescent="0.25">
      <c r="B12" s="11" t="s">
        <v>18</v>
      </c>
      <c r="C12" s="16"/>
      <c r="D12" s="12">
        <v>170000</v>
      </c>
      <c r="E12" s="12">
        <v>170000</v>
      </c>
      <c r="F12" s="13">
        <v>120000</v>
      </c>
    </row>
    <row r="13" spans="2:10" s="1" customFormat="1" ht="19" x14ac:dyDescent="0.25">
      <c r="B13" s="11" t="s">
        <v>19</v>
      </c>
      <c r="C13" s="16"/>
      <c r="D13" s="16"/>
      <c r="E13" s="16"/>
      <c r="F13" s="17"/>
    </row>
    <row r="14" spans="2:10" s="1" customFormat="1" ht="19" x14ac:dyDescent="0.25">
      <c r="B14" s="11" t="s">
        <v>20</v>
      </c>
      <c r="C14" s="16"/>
      <c r="D14" s="16"/>
      <c r="E14" s="16"/>
      <c r="F14" s="17"/>
    </row>
    <row r="15" spans="2:10" s="1" customFormat="1" ht="19" x14ac:dyDescent="0.25">
      <c r="B15" s="11" t="s">
        <v>21</v>
      </c>
      <c r="C15" s="16"/>
      <c r="D15" s="16"/>
      <c r="E15" s="16"/>
      <c r="F15" s="17"/>
    </row>
    <row r="16" spans="2:10" s="1" customFormat="1" ht="19" x14ac:dyDescent="0.25">
      <c r="B16" s="11" t="s">
        <v>22</v>
      </c>
      <c r="C16" s="16"/>
      <c r="D16" s="16"/>
      <c r="E16" s="16"/>
      <c r="F16" s="17"/>
    </row>
    <row r="17" spans="2:6" s="1" customFormat="1" ht="19" x14ac:dyDescent="0.25">
      <c r="B17" s="11" t="s">
        <v>23</v>
      </c>
      <c r="C17" s="16"/>
      <c r="D17" s="16"/>
      <c r="E17" s="16"/>
      <c r="F17" s="17"/>
    </row>
    <row r="18" spans="2:6" s="1" customFormat="1" ht="19" x14ac:dyDescent="0.25">
      <c r="B18" s="11" t="s">
        <v>24</v>
      </c>
      <c r="C18" s="16"/>
      <c r="D18" s="16"/>
      <c r="E18" s="16"/>
      <c r="F18" s="17"/>
    </row>
    <row r="19" spans="2:6" s="1" customFormat="1" ht="20" thickBot="1" x14ac:dyDescent="0.3">
      <c r="B19" s="18" t="s">
        <v>25</v>
      </c>
      <c r="C19" s="19"/>
      <c r="D19" s="19"/>
      <c r="E19" s="19"/>
      <c r="F19" s="20"/>
    </row>
    <row r="20" spans="2:6" s="1" customFormat="1" ht="19" x14ac:dyDescent="0.25"/>
    <row r="21" spans="2:6" s="1" customFormat="1" ht="19" x14ac:dyDescent="0.25"/>
    <row r="22" spans="2:6" s="1" customFormat="1" ht="20" thickBot="1" x14ac:dyDescent="0.3">
      <c r="B22" s="1" t="s">
        <v>26</v>
      </c>
    </row>
    <row r="23" spans="2:6" s="1" customFormat="1" ht="41" thickBot="1" x14ac:dyDescent="0.3">
      <c r="B23" s="21" t="s">
        <v>27</v>
      </c>
      <c r="C23" s="22" t="s">
        <v>28</v>
      </c>
      <c r="D23" s="23" t="s">
        <v>29</v>
      </c>
    </row>
    <row r="24" spans="2:6" s="1" customFormat="1" ht="19" x14ac:dyDescent="0.25">
      <c r="B24" s="8" t="s">
        <v>15</v>
      </c>
      <c r="C24" s="24">
        <v>181500</v>
      </c>
      <c r="D24" s="25">
        <v>165000</v>
      </c>
    </row>
    <row r="25" spans="2:6" s="1" customFormat="1" ht="19" x14ac:dyDescent="0.25">
      <c r="B25" s="11" t="s">
        <v>30</v>
      </c>
      <c r="C25" s="12">
        <v>169400</v>
      </c>
      <c r="D25" s="13">
        <v>154000</v>
      </c>
    </row>
    <row r="26" spans="2:6" s="1" customFormat="1" ht="20" thickBot="1" x14ac:dyDescent="0.3">
      <c r="B26" s="18" t="s">
        <v>16</v>
      </c>
      <c r="C26" s="26">
        <v>154000</v>
      </c>
      <c r="D26" s="27">
        <v>140000</v>
      </c>
    </row>
    <row r="27" spans="2:6" s="1" customFormat="1" ht="19" x14ac:dyDescent="0.25"/>
    <row r="28" spans="2:6" s="1" customFormat="1" ht="19" x14ac:dyDescent="0.25"/>
    <row r="29" spans="2:6" s="1" customFormat="1" ht="20" thickBot="1" x14ac:dyDescent="0.3">
      <c r="B29" s="1" t="s">
        <v>31</v>
      </c>
    </row>
    <row r="30" spans="2:6" s="1" customFormat="1" ht="41" thickBot="1" x14ac:dyDescent="0.3">
      <c r="B30" s="21" t="s">
        <v>11</v>
      </c>
      <c r="C30" s="23" t="s">
        <v>32</v>
      </c>
    </row>
    <row r="31" spans="2:6" s="1" customFormat="1" ht="19" x14ac:dyDescent="0.25">
      <c r="B31" s="8" t="s">
        <v>12</v>
      </c>
      <c r="C31" s="25">
        <v>152000</v>
      </c>
    </row>
    <row r="32" spans="2:6" s="1" customFormat="1" ht="19" x14ac:dyDescent="0.25">
      <c r="B32" s="11" t="s">
        <v>13</v>
      </c>
      <c r="C32" s="13">
        <v>160000</v>
      </c>
    </row>
    <row r="33" spans="2:5" s="1" customFormat="1" ht="20" thickBot="1" x14ac:dyDescent="0.3">
      <c r="B33" s="18" t="s">
        <v>33</v>
      </c>
      <c r="C33" s="27">
        <v>193000</v>
      </c>
    </row>
    <row r="34" spans="2:5" s="1" customFormat="1" ht="19" x14ac:dyDescent="0.25"/>
    <row r="35" spans="2:5" s="1" customFormat="1" ht="19" x14ac:dyDescent="0.25"/>
    <row r="36" spans="2:5" s="1" customFormat="1" ht="20" thickBot="1" x14ac:dyDescent="0.3">
      <c r="B36" s="1" t="s">
        <v>34</v>
      </c>
    </row>
    <row r="37" spans="2:5" s="1" customFormat="1" ht="81" thickBot="1" x14ac:dyDescent="0.3">
      <c r="B37" s="21" t="s">
        <v>35</v>
      </c>
      <c r="C37" s="23" t="s">
        <v>36</v>
      </c>
      <c r="E37" s="28" t="s">
        <v>37</v>
      </c>
    </row>
    <row r="38" spans="2:5" s="1" customFormat="1" ht="19" x14ac:dyDescent="0.25">
      <c r="B38" s="8" t="s">
        <v>38</v>
      </c>
      <c r="C38" s="29">
        <v>-0.1</v>
      </c>
      <c r="D38" s="30"/>
      <c r="E38" s="31">
        <f>1*(1-15%)*(1-10%)</f>
        <v>0.76500000000000001</v>
      </c>
    </row>
    <row r="39" spans="2:5" s="1" customFormat="1" ht="19" x14ac:dyDescent="0.25">
      <c r="B39" s="11" t="s">
        <v>39</v>
      </c>
      <c r="C39" s="32">
        <v>-0.15</v>
      </c>
      <c r="E39" s="31">
        <f>1*(1-15%)</f>
        <v>0.85</v>
      </c>
    </row>
    <row r="40" spans="2:5" s="1" customFormat="1" ht="20" thickBot="1" x14ac:dyDescent="0.3">
      <c r="B40" s="18" t="s">
        <v>40</v>
      </c>
      <c r="C40" s="33">
        <v>0</v>
      </c>
      <c r="E40" s="31">
        <v>1</v>
      </c>
    </row>
    <row r="41" spans="2:5" s="1" customFormat="1" ht="19" x14ac:dyDescent="0.25"/>
    <row r="42" spans="2:5" s="1" customFormat="1" ht="19" x14ac:dyDescent="0.25"/>
    <row r="43" spans="2:5" s="1" customFormat="1" ht="20" thickBot="1" x14ac:dyDescent="0.3">
      <c r="B43" s="1" t="s">
        <v>41</v>
      </c>
    </row>
    <row r="44" spans="2:5" s="1" customFormat="1" ht="81" thickBot="1" x14ac:dyDescent="0.3">
      <c r="B44" s="21" t="s">
        <v>10</v>
      </c>
      <c r="C44" s="23" t="s">
        <v>42</v>
      </c>
    </row>
    <row r="45" spans="2:5" s="1" customFormat="1" ht="19" x14ac:dyDescent="0.25">
      <c r="B45" s="34">
        <v>1</v>
      </c>
      <c r="C45" s="29">
        <v>0</v>
      </c>
    </row>
    <row r="46" spans="2:5" s="1" customFormat="1" ht="19" x14ac:dyDescent="0.25">
      <c r="B46" s="35">
        <v>2</v>
      </c>
      <c r="C46" s="32">
        <v>-0.05</v>
      </c>
    </row>
    <row r="47" spans="2:5" s="1" customFormat="1" ht="20" thickBot="1" x14ac:dyDescent="0.3">
      <c r="B47" s="36">
        <v>3</v>
      </c>
      <c r="C47" s="33">
        <v>-0.1</v>
      </c>
    </row>
    <row r="48" spans="2:5" s="1" customFormat="1" ht="19" x14ac:dyDescent="0.25"/>
    <row r="49" spans="2:9" s="1" customFormat="1" ht="19" x14ac:dyDescent="0.25"/>
    <row r="50" spans="2:9" s="1" customFormat="1" ht="19" x14ac:dyDescent="0.25"/>
    <row r="51" spans="2:9" s="1" customFormat="1" ht="19" x14ac:dyDescent="0.25"/>
    <row r="52" spans="2:9" s="1" customFormat="1" ht="19" x14ac:dyDescent="0.25"/>
    <row r="53" spans="2:9" s="1" customFormat="1" ht="19" x14ac:dyDescent="0.25"/>
    <row r="54" spans="2:9" s="1" customFormat="1" ht="20" thickBot="1" x14ac:dyDescent="0.3"/>
    <row r="55" spans="2:9" s="1" customFormat="1" ht="20" thickBot="1" x14ac:dyDescent="0.3">
      <c r="B55" s="37" t="s">
        <v>2</v>
      </c>
      <c r="C55" s="38" t="s">
        <v>3</v>
      </c>
      <c r="D55" s="38" t="s">
        <v>4</v>
      </c>
      <c r="E55" s="38" t="s">
        <v>5</v>
      </c>
      <c r="F55" s="39" t="s">
        <v>6</v>
      </c>
    </row>
    <row r="56" spans="2:9" s="1" customFormat="1" ht="19" x14ac:dyDescent="0.25">
      <c r="B56" s="40" t="s">
        <v>43</v>
      </c>
      <c r="C56" s="41"/>
      <c r="D56" s="42">
        <v>-7.0000000000000007E-2</v>
      </c>
      <c r="E56" s="42">
        <v>-7.0000000000000007E-2</v>
      </c>
      <c r="F56" s="43">
        <v>-7.0000000000000007E-2</v>
      </c>
    </row>
    <row r="57" spans="2:9" s="1" customFormat="1" ht="19" x14ac:dyDescent="0.25">
      <c r="B57" s="44" t="s">
        <v>44</v>
      </c>
      <c r="C57" s="45"/>
      <c r="D57" s="46">
        <f>1+D56</f>
        <v>0.92999999999999994</v>
      </c>
      <c r="E57" s="46">
        <f t="shared" ref="E57:F57" si="0">1+E56</f>
        <v>0.92999999999999994</v>
      </c>
      <c r="F57" s="47">
        <f t="shared" si="0"/>
        <v>0.92999999999999994</v>
      </c>
    </row>
    <row r="58" spans="2:9" s="1" customFormat="1" ht="19" x14ac:dyDescent="0.25">
      <c r="B58" s="48" t="s">
        <v>45</v>
      </c>
      <c r="C58" s="49" t="s">
        <v>46</v>
      </c>
      <c r="D58" s="49" t="s">
        <v>46</v>
      </c>
      <c r="E58" s="49" t="s">
        <v>47</v>
      </c>
      <c r="F58" s="50" t="s">
        <v>46</v>
      </c>
    </row>
    <row r="59" spans="2:9" s="1" customFormat="1" ht="19" x14ac:dyDescent="0.25">
      <c r="B59" s="44" t="s">
        <v>48</v>
      </c>
      <c r="C59" s="53">
        <v>181500</v>
      </c>
      <c r="D59" s="53"/>
      <c r="E59" s="53">
        <v>165000</v>
      </c>
      <c r="F59" s="50"/>
    </row>
    <row r="60" spans="2:9" s="1" customFormat="1" ht="19" x14ac:dyDescent="0.25">
      <c r="B60" s="44" t="s">
        <v>49</v>
      </c>
      <c r="C60" s="45"/>
      <c r="D60" s="46">
        <v>1</v>
      </c>
      <c r="E60" s="46">
        <f>C59/E59</f>
        <v>1.1000000000000001</v>
      </c>
      <c r="F60" s="47">
        <v>1</v>
      </c>
      <c r="G60" s="51" t="s">
        <v>50</v>
      </c>
      <c r="H60" s="52" t="s">
        <v>51</v>
      </c>
      <c r="I60" s="52" t="s">
        <v>52</v>
      </c>
    </row>
    <row r="61" spans="2:9" s="1" customFormat="1" ht="19" x14ac:dyDescent="0.25">
      <c r="B61" s="48" t="s">
        <v>53</v>
      </c>
      <c r="C61" s="53">
        <v>2</v>
      </c>
      <c r="D61" s="53">
        <v>2</v>
      </c>
      <c r="E61" s="53">
        <v>3</v>
      </c>
      <c r="F61" s="54">
        <v>2</v>
      </c>
      <c r="G61" s="55">
        <v>1</v>
      </c>
      <c r="H61" s="56">
        <v>0</v>
      </c>
      <c r="I61" s="1">
        <v>1</v>
      </c>
    </row>
    <row r="62" spans="2:9" s="1" customFormat="1" ht="19" x14ac:dyDescent="0.25">
      <c r="B62" s="44" t="s">
        <v>48</v>
      </c>
      <c r="C62" s="49">
        <v>0.95</v>
      </c>
      <c r="D62" s="49"/>
      <c r="E62" s="49">
        <v>0.9</v>
      </c>
      <c r="F62" s="50"/>
      <c r="G62" s="55">
        <v>2</v>
      </c>
      <c r="H62" s="56">
        <v>-0.05</v>
      </c>
      <c r="I62" s="1">
        <f>I61*(1+H62)</f>
        <v>0.95</v>
      </c>
    </row>
    <row r="63" spans="2:9" s="1" customFormat="1" ht="19" x14ac:dyDescent="0.25">
      <c r="B63" s="44" t="s">
        <v>54</v>
      </c>
      <c r="C63" s="45"/>
      <c r="D63" s="46">
        <v>1</v>
      </c>
      <c r="E63" s="46">
        <f>C62/E62</f>
        <v>1.0555555555555556</v>
      </c>
      <c r="F63" s="47">
        <v>1</v>
      </c>
      <c r="G63" s="55">
        <v>3</v>
      </c>
      <c r="H63" s="56">
        <v>-0.1</v>
      </c>
      <c r="I63" s="1">
        <f>I61*(1+H63)</f>
        <v>0.9</v>
      </c>
    </row>
    <row r="64" spans="2:9" s="1" customFormat="1" ht="19" x14ac:dyDescent="0.25">
      <c r="B64" s="48" t="s">
        <v>55</v>
      </c>
      <c r="C64" s="49" t="s">
        <v>12</v>
      </c>
      <c r="D64" s="49" t="s">
        <v>12</v>
      </c>
      <c r="E64" s="49" t="s">
        <v>13</v>
      </c>
      <c r="F64" s="50" t="s">
        <v>12</v>
      </c>
    </row>
    <row r="65" spans="2:10" s="1" customFormat="1" ht="19" x14ac:dyDescent="0.25">
      <c r="B65" s="44" t="s">
        <v>48</v>
      </c>
      <c r="C65" s="53">
        <v>152000</v>
      </c>
      <c r="D65" s="49"/>
      <c r="E65" s="53">
        <v>160000</v>
      </c>
      <c r="F65" s="50"/>
    </row>
    <row r="66" spans="2:10" s="1" customFormat="1" ht="19" x14ac:dyDescent="0.25">
      <c r="B66" s="44" t="s">
        <v>56</v>
      </c>
      <c r="C66" s="45"/>
      <c r="D66" s="46">
        <v>1</v>
      </c>
      <c r="E66" s="46">
        <f>C65/E65</f>
        <v>0.95</v>
      </c>
      <c r="F66" s="47">
        <v>1</v>
      </c>
    </row>
    <row r="67" spans="2:10" s="1" customFormat="1" ht="19" x14ac:dyDescent="0.25">
      <c r="B67" s="48" t="s">
        <v>57</v>
      </c>
      <c r="C67" s="49" t="s">
        <v>15</v>
      </c>
      <c r="D67" s="49" t="s">
        <v>15</v>
      </c>
      <c r="E67" s="49" t="s">
        <v>15</v>
      </c>
      <c r="F67" s="50" t="s">
        <v>16</v>
      </c>
    </row>
    <row r="68" spans="2:10" s="1" customFormat="1" ht="19" x14ac:dyDescent="0.25">
      <c r="B68" s="44" t="s">
        <v>48</v>
      </c>
      <c r="C68" s="53">
        <v>181500</v>
      </c>
      <c r="D68" s="49"/>
      <c r="E68" s="49"/>
      <c r="F68" s="50">
        <v>154000</v>
      </c>
      <c r="G68" s="51" t="s">
        <v>35</v>
      </c>
      <c r="H68" s="52" t="s">
        <v>51</v>
      </c>
      <c r="I68" s="52" t="s">
        <v>52</v>
      </c>
    </row>
    <row r="69" spans="2:10" s="1" customFormat="1" ht="19" x14ac:dyDescent="0.25">
      <c r="B69" s="44" t="s">
        <v>58</v>
      </c>
      <c r="C69" s="45"/>
      <c r="D69" s="46">
        <v>1</v>
      </c>
      <c r="E69" s="46">
        <v>1</v>
      </c>
      <c r="F69" s="47">
        <f>C68/F68</f>
        <v>1.1785714285714286</v>
      </c>
      <c r="G69" s="55">
        <v>1</v>
      </c>
      <c r="H69" s="56">
        <v>-0.1</v>
      </c>
      <c r="I69" s="30">
        <f>I70*(1+H69)</f>
        <v>0.76500000000000001</v>
      </c>
      <c r="J69" s="30"/>
    </row>
    <row r="70" spans="2:10" s="1" customFormat="1" ht="19" x14ac:dyDescent="0.25">
      <c r="B70" s="48" t="s">
        <v>59</v>
      </c>
      <c r="C70" s="53">
        <v>3</v>
      </c>
      <c r="D70" s="53">
        <v>3</v>
      </c>
      <c r="E70" s="53">
        <v>3</v>
      </c>
      <c r="F70" s="54">
        <v>1</v>
      </c>
      <c r="G70" s="55">
        <v>2</v>
      </c>
      <c r="H70" s="56">
        <v>-0.15</v>
      </c>
      <c r="I70" s="1">
        <f>I71*(1+H70)</f>
        <v>0.85</v>
      </c>
    </row>
    <row r="71" spans="2:10" s="1" customFormat="1" ht="19" x14ac:dyDescent="0.25">
      <c r="B71" s="44" t="s">
        <v>48</v>
      </c>
      <c r="C71" s="49">
        <v>1</v>
      </c>
      <c r="D71" s="49"/>
      <c r="E71" s="49"/>
      <c r="F71" s="50">
        <f>I69</f>
        <v>0.76500000000000001</v>
      </c>
      <c r="G71" s="55">
        <v>3</v>
      </c>
      <c r="H71" s="56">
        <v>0</v>
      </c>
      <c r="I71" s="1">
        <v>1</v>
      </c>
    </row>
    <row r="72" spans="2:10" s="1" customFormat="1" ht="19" x14ac:dyDescent="0.25">
      <c r="B72" s="44" t="s">
        <v>60</v>
      </c>
      <c r="C72" s="45"/>
      <c r="D72" s="46">
        <v>1</v>
      </c>
      <c r="E72" s="46">
        <v>1</v>
      </c>
      <c r="F72" s="47">
        <f>C71/F71</f>
        <v>1.3071895424836601</v>
      </c>
    </row>
    <row r="73" spans="2:10" s="1" customFormat="1" ht="19" x14ac:dyDescent="0.25">
      <c r="B73" s="11" t="s">
        <v>61</v>
      </c>
      <c r="C73" s="49"/>
      <c r="D73" s="49">
        <f>D57*D60*D63*D66*D69*D72</f>
        <v>0.92999999999999994</v>
      </c>
      <c r="E73" s="49">
        <f>E57*E60*E63*E66*E69*E72</f>
        <v>1.0258416666666665</v>
      </c>
      <c r="F73" s="50">
        <f>F57*F60*F63*F66*F69*F72</f>
        <v>1.4327731092436975</v>
      </c>
    </row>
    <row r="74" spans="2:10" s="1" customFormat="1" ht="19" x14ac:dyDescent="0.25">
      <c r="B74" s="11" t="s">
        <v>62</v>
      </c>
      <c r="C74" s="49"/>
      <c r="D74" s="53">
        <v>170000</v>
      </c>
      <c r="E74" s="53">
        <v>170000</v>
      </c>
      <c r="F74" s="54">
        <v>120000</v>
      </c>
    </row>
    <row r="75" spans="2:10" s="1" customFormat="1" ht="19" x14ac:dyDescent="0.25">
      <c r="B75" s="11" t="s">
        <v>63</v>
      </c>
      <c r="C75" s="49"/>
      <c r="D75" s="53">
        <f>D73*D74</f>
        <v>158100</v>
      </c>
      <c r="E75" s="53">
        <f>E73*E74</f>
        <v>174393.08333333331</v>
      </c>
      <c r="F75" s="54">
        <f>F73*F74</f>
        <v>171932.77310924369</v>
      </c>
    </row>
    <row r="76" spans="2:10" s="1" customFormat="1" ht="19" x14ac:dyDescent="0.25">
      <c r="B76" s="11" t="s">
        <v>64</v>
      </c>
      <c r="C76" s="49"/>
      <c r="D76" s="58">
        <f>1/3</f>
        <v>0.33333333333333331</v>
      </c>
      <c r="E76" s="58">
        <f>1/3</f>
        <v>0.33333333333333331</v>
      </c>
      <c r="F76" s="59">
        <f>1/3</f>
        <v>0.33333333333333331</v>
      </c>
    </row>
    <row r="77" spans="2:10" s="1" customFormat="1" ht="19" x14ac:dyDescent="0.25">
      <c r="B77" s="11"/>
      <c r="C77" s="53">
        <f>D77+E77+F77</f>
        <v>168141.95214752568</v>
      </c>
      <c r="D77" s="53">
        <f>D75*D76</f>
        <v>52700</v>
      </c>
      <c r="E77" s="53">
        <f>E75*E76</f>
        <v>58131.027777777766</v>
      </c>
      <c r="F77" s="54">
        <f>F75*F76</f>
        <v>57310.924369747896</v>
      </c>
    </row>
    <row r="78" spans="2:10" s="1" customFormat="1" ht="19" x14ac:dyDescent="0.25">
      <c r="B78" s="11"/>
      <c r="C78" s="53" t="s">
        <v>65</v>
      </c>
      <c r="D78" s="49"/>
      <c r="E78" s="49"/>
      <c r="F78" s="50"/>
    </row>
    <row r="79" spans="2:10" s="1" customFormat="1" ht="19" x14ac:dyDescent="0.25">
      <c r="B79" s="11"/>
      <c r="C79" s="53">
        <f>(D75+E75+F75)/3</f>
        <v>168141.95214752565</v>
      </c>
      <c r="D79" s="49"/>
      <c r="E79" s="49"/>
      <c r="F79" s="50"/>
    </row>
    <row r="80" spans="2:10" s="1" customFormat="1" ht="19" x14ac:dyDescent="0.25">
      <c r="B80" s="11"/>
      <c r="C80" s="53" t="s">
        <v>65</v>
      </c>
      <c r="D80" s="49"/>
      <c r="E80" s="49"/>
      <c r="F80" s="50"/>
    </row>
    <row r="81" spans="2:6" s="1" customFormat="1" ht="19" x14ac:dyDescent="0.25">
      <c r="B81" s="11" t="s">
        <v>66</v>
      </c>
      <c r="C81" s="53">
        <f>AVERAGE(D75:F75)</f>
        <v>168141.95214752565</v>
      </c>
      <c r="D81" s="49"/>
      <c r="E81" s="49"/>
      <c r="F81" s="50"/>
    </row>
    <row r="82" spans="2:6" s="1" customFormat="1" ht="19" x14ac:dyDescent="0.25">
      <c r="B82" s="11" t="s">
        <v>67</v>
      </c>
      <c r="C82" s="16">
        <v>60</v>
      </c>
      <c r="D82" s="16"/>
      <c r="E82" s="16"/>
      <c r="F82" s="17"/>
    </row>
    <row r="83" spans="2:6" s="1" customFormat="1" ht="19" x14ac:dyDescent="0.25">
      <c r="B83" s="11" t="s">
        <v>68</v>
      </c>
      <c r="C83" s="12">
        <f>C81*C82</f>
        <v>10088517.128851539</v>
      </c>
      <c r="D83" s="16"/>
      <c r="E83" s="16"/>
      <c r="F83" s="17"/>
    </row>
    <row r="84" spans="2:6" s="1" customFormat="1" ht="20" thickBot="1" x14ac:dyDescent="0.3">
      <c r="B84" s="18" t="s">
        <v>69</v>
      </c>
      <c r="C84" s="57">
        <f>ROUND(C83,-4)</f>
        <v>10090000</v>
      </c>
      <c r="D84" s="19"/>
      <c r="E84" s="19"/>
      <c r="F84" s="20"/>
    </row>
    <row r="85" spans="2:6" s="1" customFormat="1" ht="19" x14ac:dyDescent="0.25"/>
    <row r="86" spans="2:6" s="1" customFormat="1" ht="19" x14ac:dyDescent="0.25"/>
    <row r="87" spans="2:6" s="1" customFormat="1" ht="19" x14ac:dyDescent="0.25"/>
  </sheetData>
  <mergeCells count="1">
    <mergeCell ref="B2:J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1C22-0B4D-CE44-808B-E8D4E5E3AE36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D247-0B3A-E644-8C18-66E06F417BA1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2024-04-13T16:38:55Z</dcterms:created>
  <dcterms:modified xsi:type="dcterms:W3CDTF">2024-04-13T16:42:04Z</dcterms:modified>
</cp:coreProperties>
</file>